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OBRAS JUNIO 2025\FICHAS TECNICAS\"/>
    </mc:Choice>
  </mc:AlternateContent>
  <xr:revisionPtr revIDLastSave="0" documentId="13_ncr:1_{3AB3E636-64D7-4320-8649-BE7EA950C0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CLaPenda" sheetId="1" r:id="rId1"/>
  </sheets>
  <externalReferences>
    <externalReference r:id="rId2"/>
  </externalReferences>
  <definedNames>
    <definedName name="\G" localSheetId="0">CCLaPenda!$IU$5313</definedName>
    <definedName name="\G">#REF!</definedName>
    <definedName name="\I" localSheetId="0">CCLaPenda!$IU$5313</definedName>
    <definedName name="\I">#REF!</definedName>
    <definedName name="\M" localSheetId="0">CCLaPenda!$IU$5233</definedName>
    <definedName name="\M">#REF!</definedName>
    <definedName name="\P" localSheetId="0">CCLaPenda!$IU$5313</definedName>
    <definedName name="\P">#REF!</definedName>
    <definedName name="\U" localSheetId="0">CCLaPenda!#REF!</definedName>
    <definedName name="\U">#REF!</definedName>
    <definedName name="_Key1" localSheetId="0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hidden="1">#REF!</definedName>
    <definedName name="_xlnm.Print_Area">#REF!</definedName>
    <definedName name="C.C.DÑA.ANTONIA" localSheetId="0">#REF!</definedName>
    <definedName name="C.C.DÑA.ANTONIA">#REF!</definedName>
    <definedName name="copia" localSheetId="0">#REF!</definedName>
    <definedName name="copia">#REF!</definedName>
    <definedName name="_xlnm.Criteria" localSheetId="0">[1]analisis!$H$966</definedName>
    <definedName name="_xlnm.Criteria">#REF!</definedName>
    <definedName name="LOSDELGADOS" localSheetId="0">#REF!</definedName>
    <definedName name="LOSDELGADOS">#REF!</definedName>
    <definedName name="otro" localSheetId="0">#REF!</definedName>
    <definedName name="otro">#REF!</definedName>
    <definedName name="PRESUP.ESTUDIANTE" localSheetId="0">#REF!</definedName>
    <definedName name="PRESUP.ESTUDIANTE">#REF!</definedName>
    <definedName name="presupuestos" localSheetId="0">#REF!</definedName>
    <definedName name="presupuestos">#REF!</definedName>
    <definedName name="PRINT_AREA_MI" localSheetId="0">[1]analisis!$A$962:$F$966</definedName>
    <definedName name="PRINT_AREA_MI">#REF!</definedName>
    <definedName name="_xlnm.Print_Titles" localSheetId="0">CCLaPenda!$5:$7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" i="1" l="1"/>
  <c r="A120" i="1" s="1"/>
  <c r="A121" i="1" s="1"/>
  <c r="A122" i="1" s="1"/>
  <c r="A114" i="1"/>
  <c r="A115" i="1" s="1"/>
  <c r="A116" i="1" s="1"/>
  <c r="C115" i="1"/>
  <c r="C114" i="1"/>
  <c r="A97" i="1"/>
  <c r="A98" i="1" s="1"/>
  <c r="A99" i="1" s="1"/>
  <c r="A100" i="1" s="1"/>
  <c r="A101" i="1" s="1"/>
  <c r="A104" i="1"/>
  <c r="A105" i="1" s="1"/>
  <c r="A106" i="1" s="1"/>
  <c r="A107" i="1" s="1"/>
  <c r="A108" i="1" s="1"/>
  <c r="A109" i="1" s="1"/>
  <c r="A110" i="1" s="1"/>
  <c r="A111" i="1" s="1"/>
  <c r="A94" i="1"/>
  <c r="C80" i="1"/>
  <c r="C79" i="1" s="1"/>
  <c r="C82" i="1"/>
  <c r="C83" i="1"/>
  <c r="C87" i="1"/>
  <c r="A90" i="1"/>
  <c r="A91" i="1" s="1"/>
  <c r="C19" i="1"/>
  <c r="C23" i="1"/>
  <c r="C28" i="1"/>
  <c r="C34" i="1"/>
  <c r="A79" i="1"/>
  <c r="A80" i="1" s="1"/>
  <c r="A81" i="1" s="1"/>
  <c r="A82" i="1" s="1"/>
  <c r="A83" i="1" s="1"/>
  <c r="A84" i="1" s="1"/>
  <c r="A85" i="1" s="1"/>
  <c r="A86" i="1" s="1"/>
  <c r="A87" i="1" s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127" i="1"/>
  <c r="A128" i="1" s="1"/>
  <c r="A129" i="1" s="1"/>
  <c r="A133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9" i="1" s="1"/>
  <c r="A38" i="1"/>
  <c r="A39" i="1"/>
  <c r="A40" i="1" s="1"/>
  <c r="A41" i="1" s="1"/>
  <c r="A42" i="1" s="1"/>
  <c r="A43" i="1" s="1"/>
  <c r="A27" i="1"/>
  <c r="A28" i="1" s="1"/>
  <c r="A29" i="1" s="1"/>
  <c r="A30" i="1" s="1"/>
  <c r="A31" i="1" s="1"/>
  <c r="A32" i="1" s="1"/>
  <c r="A33" i="1" s="1"/>
  <c r="A34" i="1" s="1"/>
  <c r="A35" i="1" s="1"/>
  <c r="A17" i="1"/>
  <c r="A18" i="1" s="1"/>
  <c r="A19" i="1" s="1"/>
  <c r="A20" i="1" s="1"/>
  <c r="A21" i="1" s="1"/>
  <c r="A22" i="1" s="1"/>
  <c r="A23" i="1" s="1"/>
  <c r="A24" i="1" s="1"/>
  <c r="G125" i="1" l="1"/>
  <c r="E131" i="1" l="1"/>
  <c r="F131" i="1" s="1"/>
  <c r="E134" i="1" s="1"/>
  <c r="F134" i="1" s="1"/>
  <c r="E127" i="1"/>
  <c r="F127" i="1" s="1"/>
  <c r="E132" i="1"/>
  <c r="F132" i="1" s="1"/>
  <c r="E128" i="1"/>
  <c r="F128" i="1" s="1"/>
  <c r="E133" i="1"/>
  <c r="F133" i="1" s="1"/>
  <c r="E129" i="1"/>
  <c r="F129" i="1" s="1"/>
  <c r="E130" i="1"/>
  <c r="F130" i="1" s="1"/>
  <c r="G136" i="1" l="1"/>
  <c r="G138" i="1" s="1"/>
</calcChain>
</file>

<file path=xl/sharedStrings.xml><?xml version="1.0" encoding="utf-8"?>
<sst xmlns="http://schemas.openxmlformats.org/spreadsheetml/2006/main" count="230" uniqueCount="142">
  <si>
    <t>Ayuntamiento Del Municipio De La Vega</t>
  </si>
  <si>
    <t>Calle Pdte. Antonio Guzmán Fernández esq. Prof. Juan Bosch</t>
  </si>
  <si>
    <t>Oficina Obras Municipales, Presupuesto Participativo.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</si>
  <si>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</si>
  <si>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</si>
  <si>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</si>
  <si>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</si>
  <si>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</si>
  <si>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</si>
  <si>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</si>
  <si>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</si>
  <si>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</si>
  <si>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TRABAJOS PRELIMINARES:</t>
  </si>
  <si>
    <t>MOVIMIENTO DE TIERRA:</t>
  </si>
  <si>
    <t>HORMIGON ARMADO EN:</t>
  </si>
  <si>
    <t>GASTOS DIRECTOS =====&gt;</t>
  </si>
  <si>
    <t>B) GASTOS INDIRECTOS</t>
  </si>
  <si>
    <t>Seguro Social contra accidentes</t>
  </si>
  <si>
    <t>%</t>
  </si>
  <si>
    <t>Transporte</t>
  </si>
  <si>
    <t>Gastos Administrativos</t>
  </si>
  <si>
    <t>Fondo de Pensiones</t>
  </si>
  <si>
    <t>Dirección Técnica y Responsabilidad</t>
  </si>
  <si>
    <t>GASTOS INDIRECTOS =====&gt;</t>
  </si>
  <si>
    <t>TOTAL GENERAL ==================&gt;</t>
  </si>
  <si>
    <t xml:space="preserve">Notas: </t>
  </si>
  <si>
    <t xml:space="preserve"> 1.-Este presupuesto esta sujeto a los cambios de precios en el mercado.</t>
  </si>
  <si>
    <t>Arq.Yakira Paola De Moya</t>
  </si>
  <si>
    <t xml:space="preserve">        Ing. Oscar R. Franco M.</t>
  </si>
  <si>
    <t>Directora Tecnica</t>
  </si>
  <si>
    <t xml:space="preserve">                       Encargado de presupuesto</t>
  </si>
  <si>
    <t>Letrero en Obra</t>
  </si>
  <si>
    <t>Limpieza Capa Vegetal</t>
  </si>
  <si>
    <t>Desmonte de Arbustos y Limpieza</t>
  </si>
  <si>
    <t>Charrancha y Replanteo Club Tipo II</t>
  </si>
  <si>
    <t>Bote de Material Producto de Limpieza</t>
  </si>
  <si>
    <t>P.A.</t>
  </si>
  <si>
    <t>M2</t>
  </si>
  <si>
    <t>Exc. Zapata de Muro</t>
  </si>
  <si>
    <t>Excavacion Columnas</t>
  </si>
  <si>
    <t>Excavación en Zapata de Muro de Verja</t>
  </si>
  <si>
    <t xml:space="preserve">Excavacion Camara de Inspeccion </t>
  </si>
  <si>
    <t>Relleno Compactado en Zanja</t>
  </si>
  <si>
    <t>Relleno Compactado en Piso</t>
  </si>
  <si>
    <t>Bote Producto de Excavaciones</t>
  </si>
  <si>
    <t>Suministro, regado y nivelación de grava en area exterior</t>
  </si>
  <si>
    <t>M3</t>
  </si>
  <si>
    <t>Zapata de Muro (0.45x0.25)Mt</t>
  </si>
  <si>
    <t>Zapata de Muro en Verja</t>
  </si>
  <si>
    <t>Zapata de Columnas</t>
  </si>
  <si>
    <t>Columnas</t>
  </si>
  <si>
    <t>Viga de Cargas</t>
  </si>
  <si>
    <t>Viga de Amarre</t>
  </si>
  <si>
    <t>Acera Perimetral</t>
  </si>
  <si>
    <t>Losa Plana</t>
  </si>
  <si>
    <t>Chapapote</t>
  </si>
  <si>
    <t xml:space="preserve">M3 </t>
  </si>
  <si>
    <t>Bloques de Hormigon 6", 3/8 a 0.60 mt (BNP)</t>
  </si>
  <si>
    <t>Bloques de Hormigon 6", 3/8 a 0.60 mt (SNP)</t>
  </si>
  <si>
    <t>Bloques de Hormigon 6", 3/8 a 0.60Mt en Verja P. (BNP)</t>
  </si>
  <si>
    <t>Bloques de Hormigon 6", 3/8 a 0.60Mt en Verja P. (SNP)</t>
  </si>
  <si>
    <t>Bloques de Hormigón de 6" en Antepecho</t>
  </si>
  <si>
    <t>Bloques de Hormigón de 4" en Jardinera</t>
  </si>
  <si>
    <t>Interruptores Sencillo</t>
  </si>
  <si>
    <t>Interruptores Triple</t>
  </si>
  <si>
    <t>Tomacorriente Doble 110v</t>
  </si>
  <si>
    <t>Tomacorriente Sencillo 220v</t>
  </si>
  <si>
    <t>Porta Contador con Main Breakers</t>
  </si>
  <si>
    <t>Luces Cenitales</t>
  </si>
  <si>
    <t>Lamparas Flourescentes de 40 watts</t>
  </si>
  <si>
    <t>Lamparas Empotrable</t>
  </si>
  <si>
    <t xml:space="preserve">Panel de Distribución de 8 a 16 </t>
  </si>
  <si>
    <t>Salida para Abanicos de techo</t>
  </si>
  <si>
    <t>Salida para Bomba de Agua 240v</t>
  </si>
  <si>
    <t>Materiales Diversos</t>
  </si>
  <si>
    <t>M.O. Electricidad</t>
  </si>
  <si>
    <t>Und</t>
  </si>
  <si>
    <t>Fraguache en General</t>
  </si>
  <si>
    <t>Pañete en General</t>
  </si>
  <si>
    <t>Pañete en Techo</t>
  </si>
  <si>
    <t>Canto en General</t>
  </si>
  <si>
    <t>Mocheta en Gral</t>
  </si>
  <si>
    <t>Zabaleta en Malla Ciclónica</t>
  </si>
  <si>
    <t>Zabaleta en techo</t>
  </si>
  <si>
    <t>Gotero en techo</t>
  </si>
  <si>
    <t>Fino del Techo</t>
  </si>
  <si>
    <t>Lavamanos</t>
  </si>
  <si>
    <t>Inodoros</t>
  </si>
  <si>
    <t>Conexión a Séptico</t>
  </si>
  <si>
    <t>Camara de Inspección</t>
  </si>
  <si>
    <t>Tubería de Arrastre (tuberia de 4")</t>
  </si>
  <si>
    <t>Desague de Techo</t>
  </si>
  <si>
    <t>Desague de Piso</t>
  </si>
  <si>
    <t>Fregadero Sencillo</t>
  </si>
  <si>
    <t>Pozo Tubular de 4 pulgadas</t>
  </si>
  <si>
    <t>Pozo Septico de (3 x 1.8 x 1.2)mt</t>
  </si>
  <si>
    <t>Tinaco de 250 galones</t>
  </si>
  <si>
    <t>Registro Sanitario</t>
  </si>
  <si>
    <t>Llave Chorro</t>
  </si>
  <si>
    <t>M.O. Plomeria</t>
  </si>
  <si>
    <t>P.A</t>
  </si>
  <si>
    <t>ML</t>
  </si>
  <si>
    <t>INSTALACIONES SANITARIAS</t>
  </si>
  <si>
    <t>INSTALACIONES ELÉCTRICAS</t>
  </si>
  <si>
    <t>MUROS DE BLOQUE EN:</t>
  </si>
  <si>
    <t>TERMINACIN DE SUPERFICIE</t>
  </si>
  <si>
    <t>Ml</t>
  </si>
  <si>
    <t>Polimetal</t>
  </si>
  <si>
    <t>Puertas Enrollable</t>
  </si>
  <si>
    <t>Ventanas de Aluminio</t>
  </si>
  <si>
    <t>P2</t>
  </si>
  <si>
    <t>Piso de Porcelanato</t>
  </si>
  <si>
    <t>Zócalos</t>
  </si>
  <si>
    <t>Mt</t>
  </si>
  <si>
    <t>Revestimiento de Baños</t>
  </si>
  <si>
    <t>Ceramica en Piso de Baños</t>
  </si>
  <si>
    <t>Ceramica Decorativa en Frontal</t>
  </si>
  <si>
    <t>TERMINACIÓN DE PISOS</t>
  </si>
  <si>
    <t>Cubierta Metalica con Aluzinc Cal 26 (incluye tijerilla en perfil 3"x2", Correa Perfil 2"x1 y bajante en perfil 2"x3" y pintura de estructura)</t>
  </si>
  <si>
    <t>Pergolado parte Frontal</t>
  </si>
  <si>
    <t>Ventanales Metalicos</t>
  </si>
  <si>
    <t>Cañeria en Techo</t>
  </si>
  <si>
    <t>Ft</t>
  </si>
  <si>
    <t>Viga Flotante Metalica Echa en Material Ligero</t>
  </si>
  <si>
    <t>Pernos y Placa Metalica Para Apoyo de Tijerilla y vigas flotante</t>
  </si>
  <si>
    <t>Proctetores Frontal en Verja</t>
  </si>
  <si>
    <t>Cierre de Verja Con Malla Ciclonica</t>
  </si>
  <si>
    <t>HERRERIA EN GRAL</t>
  </si>
  <si>
    <t>Sellador Primario</t>
  </si>
  <si>
    <t>Pintura en Muro</t>
  </si>
  <si>
    <t>Pintura en Techo</t>
  </si>
  <si>
    <t>Meseta en Cafeteria</t>
  </si>
  <si>
    <t>Limpieza Final</t>
  </si>
  <si>
    <t>Tarja Metalica</t>
  </si>
  <si>
    <t>Imprevistos</t>
  </si>
  <si>
    <t>Levantamiento Arq., Diseño, planos y presupuesto</t>
  </si>
  <si>
    <t>Codia</t>
  </si>
  <si>
    <t>ITBIS 18% de Direccion Tecnica</t>
  </si>
  <si>
    <t>CONSTRUCCION CENTRO COMUNAL LA PENDA, COMUNIDAD LA PENDA, LA VEGA, REP.DOM. JUNIO 2025</t>
  </si>
  <si>
    <t>Mt2</t>
  </si>
  <si>
    <t>Bomba Sumergible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</si>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</sst>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  <numFmt numFmtId="167" formatCode="0.000"/>
  </numFmts>
  <fonts count="22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sz val="10"/>
      <name val="ZapfHumnst BT"/>
      <family val="2"/>
    </font>
    <font>
      <b/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  <font>
      <sz val="9"/>
      <color rgb="FF000000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4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4" borderId="0" xfId="0" applyFont="1" applyFill="1" applyAlignment="1">
      <alignment vertical="center"/>
    </xf>
    <xf numFmtId="39" fontId="0" fillId="4" borderId="0" xfId="0" applyFill="1"/>
    <xf numFmtId="39" fontId="0" fillId="3" borderId="0" xfId="0" applyFill="1"/>
    <xf numFmtId="39" fontId="9" fillId="0" borderId="0" xfId="0" applyFont="1"/>
    <xf numFmtId="165" fontId="10" fillId="0" borderId="8" xfId="2" applyNumberFormat="1" applyFont="1" applyFill="1" applyBorder="1" applyAlignment="1">
      <alignment horizontal="center" vertical="center"/>
    </xf>
    <xf numFmtId="0" fontId="10" fillId="5" borderId="8" xfId="0" applyNumberFormat="1" applyFont="1" applyFill="1" applyBorder="1" applyAlignment="1">
      <alignment horizontal="center" vertical="center"/>
    </xf>
    <xf numFmtId="39" fontId="10" fillId="0" borderId="8" xfId="0" applyFont="1" applyBorder="1" applyAlignment="1">
      <alignment vertical="center" wrapText="1"/>
    </xf>
    <xf numFmtId="39" fontId="10" fillId="0" borderId="8" xfId="0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right" vertical="center"/>
    </xf>
    <xf numFmtId="0" fontId="11" fillId="5" borderId="8" xfId="0" applyNumberFormat="1" applyFont="1" applyFill="1" applyBorder="1" applyAlignment="1">
      <alignment horizontal="center" vertical="center"/>
    </xf>
    <xf numFmtId="2" fontId="10" fillId="0" borderId="8" xfId="0" applyNumberFormat="1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center" vertical="center"/>
      <protection locked="0"/>
    </xf>
    <xf numFmtId="164" fontId="10" fillId="0" borderId="8" xfId="1" applyNumberFormat="1" applyFont="1" applyFill="1" applyBorder="1" applyAlignment="1">
      <alignment horizontal="right" vertical="center"/>
    </xf>
    <xf numFmtId="39" fontId="11" fillId="0" borderId="8" xfId="0" applyFont="1" applyBorder="1" applyAlignment="1">
      <alignment vertical="center" wrapText="1"/>
    </xf>
    <xf numFmtId="166" fontId="10" fillId="5" borderId="8" xfId="0" applyNumberFormat="1" applyFont="1" applyFill="1" applyBorder="1" applyAlignment="1">
      <alignment horizontal="center" vertical="center"/>
    </xf>
    <xf numFmtId="39" fontId="10" fillId="0" borderId="8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164" fontId="11" fillId="0" borderId="8" xfId="1" applyNumberFormat="1" applyFont="1" applyBorder="1" applyAlignment="1" applyProtection="1">
      <alignment horizontal="right" vertical="center"/>
    </xf>
    <xf numFmtId="167" fontId="13" fillId="5" borderId="8" xfId="0" applyNumberFormat="1" applyFont="1" applyFill="1" applyBorder="1" applyAlignment="1">
      <alignment horizontal="center" vertical="center"/>
    </xf>
    <xf numFmtId="39" fontId="14" fillId="0" borderId="8" xfId="0" applyFont="1" applyBorder="1" applyAlignment="1">
      <alignment horizontal="left" vertical="center"/>
    </xf>
    <xf numFmtId="39" fontId="10" fillId="0" borderId="8" xfId="0" applyFont="1" applyBorder="1" applyAlignment="1">
      <alignment vertical="center"/>
    </xf>
    <xf numFmtId="164" fontId="11" fillId="0" borderId="8" xfId="1" applyNumberFormat="1" applyFont="1" applyFill="1" applyBorder="1" applyAlignment="1" applyProtection="1">
      <alignment horizontal="right" vertical="center"/>
    </xf>
    <xf numFmtId="164" fontId="10" fillId="0" borderId="8" xfId="1" applyNumberFormat="1" applyFont="1" applyBorder="1" applyAlignment="1">
      <alignment horizontal="right" vertical="center"/>
    </xf>
    <xf numFmtId="39" fontId="2" fillId="0" borderId="0" xfId="0" applyFont="1" applyAlignment="1">
      <alignment horizontal="center" vertical="center"/>
    </xf>
    <xf numFmtId="2" fontId="8" fillId="0" borderId="0" xfId="0" applyNumberFormat="1" applyFont="1" applyAlignment="1" applyProtection="1">
      <alignment horizontal="right" vertical="center"/>
      <protection locked="0"/>
    </xf>
    <xf numFmtId="39" fontId="0" fillId="0" borderId="12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5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8" fillId="0" borderId="0" xfId="1" applyNumberFormat="1" applyFont="1" applyFill="1" applyBorder="1" applyAlignment="1" applyProtection="1">
      <alignment horizontal="right" vertical="center"/>
    </xf>
    <xf numFmtId="39" fontId="12" fillId="0" borderId="0" xfId="0" applyFont="1" applyAlignment="1" applyProtection="1">
      <alignment horizontal="left" vertical="center"/>
      <protection locked="0"/>
    </xf>
    <xf numFmtId="39" fontId="16" fillId="0" borderId="0" xfId="0" applyFont="1" applyAlignment="1" applyProtection="1">
      <alignment horizontal="left" vertical="center"/>
      <protection locked="0"/>
    </xf>
    <xf numFmtId="4" fontId="16" fillId="0" borderId="0" xfId="0" applyNumberFormat="1" applyFont="1" applyAlignment="1" applyProtection="1">
      <alignment horizontal="left" vertical="center"/>
      <protection locked="0"/>
    </xf>
    <xf numFmtId="39" fontId="15" fillId="0" borderId="0" xfId="0" applyFont="1" applyProtection="1">
      <protection locked="0"/>
    </xf>
    <xf numFmtId="4" fontId="0" fillId="0" borderId="0" xfId="0" applyNumberFormat="1"/>
    <xf numFmtId="164" fontId="16" fillId="0" borderId="0" xfId="1" applyNumberFormat="1" applyFont="1" applyBorder="1" applyAlignment="1" applyProtection="1">
      <alignment horizontal="right" vertical="center"/>
      <protection locked="0"/>
    </xf>
    <xf numFmtId="39" fontId="7" fillId="0" borderId="0" xfId="0" applyFont="1" applyAlignment="1">
      <alignment horizontal="right" vertical="center" wrapText="1"/>
    </xf>
    <xf numFmtId="4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8" fillId="0" borderId="0" xfId="0" applyNumberFormat="1" applyFont="1" applyAlignment="1" applyProtection="1">
      <alignment horizontal="center" vertical="center"/>
      <protection locked="0"/>
    </xf>
    <xf numFmtId="39" fontId="19" fillId="0" borderId="0" xfId="0" applyFont="1" applyAlignment="1">
      <alignment horizontal="center"/>
    </xf>
    <xf numFmtId="39" fontId="19" fillId="0" borderId="0" xfId="0" applyFont="1"/>
    <xf numFmtId="39" fontId="20" fillId="0" borderId="8" xfId="0" applyFont="1" applyBorder="1" applyAlignment="1">
      <alignment horizontal="left" vertical="top" wrapText="1"/>
    </xf>
    <xf numFmtId="43" fontId="10" fillId="4" borderId="8" xfId="1" applyFont="1" applyFill="1" applyBorder="1" applyAlignment="1"/>
    <xf numFmtId="39" fontId="11" fillId="3" borderId="7" xfId="0" applyFont="1" applyFill="1" applyBorder="1" applyAlignment="1">
      <alignment horizontal="center" vertical="center"/>
    </xf>
    <xf numFmtId="4" fontId="11" fillId="3" borderId="7" xfId="3" applyNumberFormat="1" applyFont="1" applyFill="1" applyBorder="1" applyAlignment="1" applyProtection="1">
      <alignment horizontal="center" vertical="center"/>
    </xf>
    <xf numFmtId="164" fontId="11" fillId="3" borderId="7" xfId="1" applyNumberFormat="1" applyFont="1" applyFill="1" applyBorder="1" applyAlignment="1" applyProtection="1">
      <alignment horizontal="center" vertical="center"/>
      <protection locked="0"/>
    </xf>
    <xf numFmtId="39" fontId="11" fillId="5" borderId="8" xfId="0" applyFont="1" applyFill="1" applyBorder="1" applyAlignment="1">
      <alignment horizontal="center"/>
    </xf>
    <xf numFmtId="39" fontId="21" fillId="0" borderId="8" xfId="0" applyFont="1" applyBorder="1" applyAlignment="1">
      <alignment horizontal="left"/>
    </xf>
    <xf numFmtId="39" fontId="11" fillId="0" borderId="8" xfId="0" applyFont="1" applyBorder="1" applyAlignment="1">
      <alignment horizontal="center"/>
    </xf>
    <xf numFmtId="4" fontId="11" fillId="0" borderId="8" xfId="3" applyNumberFormat="1" applyFont="1" applyFill="1" applyBorder="1" applyAlignment="1" applyProtection="1">
      <alignment horizontal="center"/>
    </xf>
    <xf numFmtId="164" fontId="11" fillId="0" borderId="8" xfId="1" applyNumberFormat="1" applyFont="1" applyBorder="1" applyAlignment="1" applyProtection="1">
      <alignment horizontal="right"/>
      <protection locked="0"/>
    </xf>
    <xf numFmtId="39" fontId="11" fillId="0" borderId="8" xfId="0" applyFont="1" applyBorder="1" applyAlignment="1">
      <alignment horizontal="left" vertical="center"/>
    </xf>
    <xf numFmtId="39" fontId="10" fillId="0" borderId="8" xfId="0" applyFont="1" applyBorder="1"/>
    <xf numFmtId="164" fontId="11" fillId="0" borderId="9" xfId="1" applyNumberFormat="1" applyFont="1" applyFill="1" applyBorder="1" applyAlignment="1">
      <alignment horizontal="right" vertical="center"/>
    </xf>
    <xf numFmtId="164" fontId="10" fillId="0" borderId="8" xfId="1" applyNumberFormat="1" applyFont="1" applyBorder="1" applyAlignment="1">
      <alignment horizontal="right"/>
    </xf>
    <xf numFmtId="2" fontId="11" fillId="0" borderId="8" xfId="0" applyNumberFormat="1" applyFont="1" applyBorder="1" applyAlignment="1" applyProtection="1">
      <alignment horizontal="left" vertical="center"/>
      <protection locked="0"/>
    </xf>
    <xf numFmtId="164" fontId="11" fillId="6" borderId="8" xfId="1" applyNumberFormat="1" applyFont="1" applyFill="1" applyBorder="1" applyAlignment="1" applyProtection="1">
      <alignment horizontal="right" vertical="center"/>
    </xf>
    <xf numFmtId="39" fontId="21" fillId="0" borderId="8" xfId="0" applyFont="1" applyBorder="1" applyAlignment="1">
      <alignment horizontal="left" vertical="center"/>
    </xf>
    <xf numFmtId="166" fontId="10" fillId="0" borderId="8" xfId="0" applyNumberFormat="1" applyFont="1" applyBorder="1" applyAlignment="1">
      <alignment horizontal="center" vertical="center"/>
    </xf>
    <xf numFmtId="4" fontId="10" fillId="0" borderId="8" xfId="0" applyNumberFormat="1" applyFont="1" applyBorder="1"/>
    <xf numFmtId="2" fontId="11" fillId="0" borderId="8" xfId="0" applyNumberFormat="1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164" fontId="11" fillId="0" borderId="8" xfId="1" applyNumberFormat="1" applyFont="1" applyFill="1" applyBorder="1" applyAlignment="1" applyProtection="1">
      <alignment horizontal="right" vertical="center"/>
      <protection locked="0"/>
    </xf>
    <xf numFmtId="39" fontId="10" fillId="0" borderId="0" xfId="0" applyFont="1" applyAlignment="1">
      <alignment horizontal="center" vertical="center"/>
    </xf>
    <xf numFmtId="2" fontId="11" fillId="0" borderId="0" xfId="0" applyNumberFormat="1" applyFont="1" applyAlignment="1" applyProtection="1">
      <alignment horizontal="right" vertical="center"/>
      <protection locked="0"/>
    </xf>
    <xf numFmtId="39" fontId="10" fillId="0" borderId="0" xfId="0" applyFont="1"/>
    <xf numFmtId="39" fontId="10" fillId="0" borderId="10" xfId="0" applyFont="1" applyBorder="1" applyAlignment="1">
      <alignment horizontal="center" vertical="center" wrapText="1"/>
    </xf>
    <xf numFmtId="39" fontId="10" fillId="0" borderId="1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2" fontId="11" fillId="6" borderId="10" xfId="0" applyNumberFormat="1" applyFont="1" applyFill="1" applyBorder="1" applyAlignment="1" applyProtection="1">
      <alignment horizontal="left" vertical="center"/>
      <protection locked="0"/>
    </xf>
    <xf numFmtId="2" fontId="11" fillId="6" borderId="11" xfId="0" applyNumberFormat="1" applyFont="1" applyFill="1" applyBorder="1" applyAlignment="1" applyProtection="1">
      <alignment horizontal="left" vertical="center"/>
      <protection locked="0"/>
    </xf>
    <xf numFmtId="2" fontId="11" fillId="6" borderId="12" xfId="0" applyNumberFormat="1" applyFont="1" applyFill="1" applyBorder="1" applyAlignment="1" applyProtection="1">
      <alignment horizontal="left" vertical="center"/>
      <protection locked="0"/>
    </xf>
    <xf numFmtId="2" fontId="11" fillId="7" borderId="8" xfId="0" applyNumberFormat="1" applyFont="1" applyFill="1" applyBorder="1" applyAlignment="1" applyProtection="1">
      <alignment horizontal="right" vertical="center"/>
      <protection locked="0"/>
    </xf>
    <xf numFmtId="4" fontId="17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397809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136</xdr:row>
      <xdr:rowOff>0</xdr:rowOff>
    </xdr:from>
    <xdr:to>
      <xdr:col>4</xdr:col>
      <xdr:colOff>381000</xdr:colOff>
      <xdr:row>136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90775" y="20116800"/>
          <a:ext cx="2181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144</xdr:row>
      <xdr:rowOff>0</xdr:rowOff>
    </xdr:from>
    <xdr:to>
      <xdr:col>6</xdr:col>
      <xdr:colOff>371475</xdr:colOff>
      <xdr:row>144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819525" y="21688425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144</xdr:row>
      <xdr:rowOff>0</xdr:rowOff>
    </xdr:from>
    <xdr:to>
      <xdr:col>1</xdr:col>
      <xdr:colOff>2571750</xdr:colOff>
      <xdr:row>144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5825" y="21688425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esktop/OBRAS%202025/Obras%202024/PRESUPUESTO%20CARPETA/PRESUP.P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OfertaM.ObraplayJamo "/>
      <sheetName val="M.ObraplayJamo"/>
      <sheetName val="OfertaM.ObraSAbanita "/>
      <sheetName val="M.ObraSAbanita"/>
      <sheetName val="ofertaMANO.O.CAMPAMENTO"/>
      <sheetName val="OfertaM.ObraREpESTUDIANTE"/>
      <sheetName val="M.ObraREparacionESTUDIANTE"/>
      <sheetName val="FichaTec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FichaCANCHAJIMAYACO"/>
      <sheetName val="FichaCANCHAELCAIMITO"/>
      <sheetName val="FichaCANCHALAPENDA"/>
      <sheetName val="CANCHALOSPOMOS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CLUBENRIQUILLO"/>
      <sheetName val="FICHATECNICASOTO"/>
      <sheetName val="ULTIMOSOTOAPROBADOLOTE1 F.TEC"/>
      <sheetName val="ULTIMODESOTOAPROBADO LOTE#2 F.T"/>
      <sheetName val="ULTIMODESOTOAPROBADO"/>
      <sheetName val="Play de sot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.LOMADELOSANGELES"/>
      <sheetName val="FichaQUEBRADAHONDA 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IV209"/>
  <sheetViews>
    <sheetView tabSelected="1" topLeftCell="A131" workbookViewId="0">
      <selection activeCell="E115" sqref="E115:G123"/>
    </sheetView>
  </sheetViews>
  <sheetFormatPr baseColWidth="10" defaultColWidth="12.625" defaultRowHeight="15.95" customHeight="1"/>
  <cols>
    <col min="1" max="1" width="6.625" customWidth="1"/>
    <col min="2" max="2" width="37.625" customWidth="1"/>
    <col min="3" max="3" width="9.5" style="42" bestFit="1" customWidth="1"/>
    <col min="4" max="4" width="5.125" style="42" customWidth="1"/>
    <col min="5" max="5" width="9.75" style="42" customWidth="1"/>
    <col min="6" max="6" width="11.375" style="42" customWidth="1"/>
    <col min="7" max="7" width="13.875" style="47" customWidth="1"/>
    <col min="8" max="8" width="19.375" customWidth="1"/>
    <col min="9" max="9" width="22.125" customWidth="1"/>
    <col min="10" max="10" width="17.5" bestFit="1" customWidth="1"/>
  </cols>
  <sheetData>
    <row r="1" spans="1:13" ht="20.100000000000001" customHeight="1">
      <c r="A1" s="85" t="s">
        <v>0</v>
      </c>
      <c r="B1" s="85"/>
      <c r="C1" s="85"/>
      <c r="D1" s="85"/>
      <c r="E1" s="85"/>
      <c r="F1" s="85"/>
      <c r="G1" s="85"/>
      <c r="I1" s="1"/>
    </row>
    <row r="2" spans="1:13" ht="20.100000000000001" customHeight="1">
      <c r="A2" s="86" t="s">
        <v>1</v>
      </c>
      <c r="B2" s="86"/>
      <c r="C2" s="86"/>
      <c r="D2" s="86"/>
      <c r="E2" s="86"/>
      <c r="F2" s="86"/>
      <c r="G2" s="86"/>
    </row>
    <row r="3" spans="1:13" s="2" customFormat="1" ht="20.100000000000001" customHeight="1">
      <c r="A3" s="87" t="s">
        <v>2</v>
      </c>
      <c r="B3" s="87"/>
      <c r="C3" s="87"/>
      <c r="D3" s="87"/>
      <c r="E3" s="87"/>
      <c r="F3" s="87"/>
      <c r="G3" s="87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88" t="s">
        <v>3</v>
      </c>
      <c r="B5" s="89"/>
      <c r="C5" s="89"/>
      <c r="D5" s="89"/>
      <c r="E5" s="89"/>
      <c r="F5" s="89"/>
      <c r="G5" s="90"/>
    </row>
    <row r="6" spans="1:13" ht="32.25" customHeight="1" thickBot="1">
      <c r="A6" s="91" t="s">
        <v>138</v>
      </c>
      <c r="B6" s="92"/>
      <c r="C6" s="92"/>
      <c r="D6" s="92"/>
      <c r="E6" s="92"/>
      <c r="F6" s="92"/>
      <c r="G6" s="93"/>
      <c r="H6" s="2"/>
    </row>
    <row r="7" spans="1:13" s="8" customFormat="1" ht="15.95" customHeight="1">
      <c r="A7" s="53" t="s">
        <v>4</v>
      </c>
      <c r="B7" s="53" t="s">
        <v>5</v>
      </c>
      <c r="C7" s="53" t="s">
        <v>6</v>
      </c>
      <c r="D7" s="53" t="s">
        <v>7</v>
      </c>
      <c r="E7" s="54" t="s">
        <v>8</v>
      </c>
      <c r="F7" s="54" t="s">
        <v>9</v>
      </c>
      <c r="G7" s="55" t="s">
        <v>10</v>
      </c>
      <c r="H7" s="6"/>
      <c r="I7" s="7"/>
      <c r="J7" s="7"/>
      <c r="K7" s="7"/>
      <c r="L7" s="7"/>
      <c r="M7" s="7"/>
    </row>
    <row r="8" spans="1:13" s="9" customFormat="1" ht="15.95" customHeight="1">
      <c r="A8" s="56"/>
      <c r="B8" s="57" t="s">
        <v>11</v>
      </c>
      <c r="C8" s="58"/>
      <c r="D8" s="58"/>
      <c r="E8" s="59"/>
      <c r="F8" s="59"/>
      <c r="G8" s="60"/>
    </row>
    <row r="9" spans="1:13" s="9" customFormat="1" ht="18" customHeight="1">
      <c r="A9" s="16">
        <v>1</v>
      </c>
      <c r="B9" s="61" t="s">
        <v>12</v>
      </c>
      <c r="C9" s="10"/>
      <c r="D9" s="13"/>
      <c r="E9" s="14"/>
      <c r="F9" s="14"/>
      <c r="G9" s="15"/>
    </row>
    <row r="10" spans="1:13" s="9" customFormat="1" ht="18" customHeight="1">
      <c r="A10" s="11">
        <v>1.01</v>
      </c>
      <c r="B10" s="52" t="s">
        <v>31</v>
      </c>
      <c r="C10" s="10">
        <v>1</v>
      </c>
      <c r="D10" s="13" t="s">
        <v>36</v>
      </c>
      <c r="E10" s="14"/>
      <c r="F10" s="14"/>
      <c r="G10" s="15"/>
    </row>
    <row r="11" spans="1:13" s="9" customFormat="1" ht="18" customHeight="1">
      <c r="A11" s="11">
        <v>1.02</v>
      </c>
      <c r="B11" s="51" t="s">
        <v>32</v>
      </c>
      <c r="C11" s="10">
        <v>260</v>
      </c>
      <c r="D11" s="13" t="s">
        <v>37</v>
      </c>
      <c r="E11" s="14"/>
      <c r="F11" s="14"/>
      <c r="G11" s="15"/>
    </row>
    <row r="12" spans="1:13" s="1" customFormat="1" ht="18" customHeight="1">
      <c r="A12" s="11">
        <v>1.03</v>
      </c>
      <c r="B12" s="51" t="s">
        <v>33</v>
      </c>
      <c r="C12" s="62">
        <v>1</v>
      </c>
      <c r="D12" s="62" t="s">
        <v>36</v>
      </c>
      <c r="E12" s="62"/>
      <c r="F12" s="14"/>
      <c r="G12" s="62"/>
    </row>
    <row r="13" spans="1:13" s="9" customFormat="1" ht="18" customHeight="1">
      <c r="A13" s="11">
        <v>1.04</v>
      </c>
      <c r="B13" s="51" t="s">
        <v>34</v>
      </c>
      <c r="C13" s="10">
        <v>1</v>
      </c>
      <c r="D13" s="13" t="s">
        <v>36</v>
      </c>
      <c r="E13" s="14"/>
      <c r="F13" s="14"/>
      <c r="G13" s="15"/>
    </row>
    <row r="14" spans="1:13" s="9" customFormat="1" ht="15.95" customHeight="1">
      <c r="A14" s="11">
        <v>1.05</v>
      </c>
      <c r="B14" s="51" t="s">
        <v>35</v>
      </c>
      <c r="C14" s="10">
        <v>1</v>
      </c>
      <c r="D14" s="13" t="s">
        <v>36</v>
      </c>
      <c r="E14" s="14"/>
      <c r="F14" s="14"/>
      <c r="G14" s="15"/>
    </row>
    <row r="15" spans="1:13" s="9" customFormat="1" ht="12">
      <c r="A15" s="16"/>
      <c r="B15" s="12"/>
      <c r="C15" s="10"/>
      <c r="D15" s="13"/>
      <c r="E15" s="14"/>
      <c r="F15" s="14"/>
      <c r="G15" s="15"/>
    </row>
    <row r="16" spans="1:13" s="9" customFormat="1" ht="12">
      <c r="A16" s="16">
        <v>2</v>
      </c>
      <c r="B16" s="61" t="s">
        <v>13</v>
      </c>
      <c r="C16" s="10"/>
      <c r="D16" s="13"/>
      <c r="E16" s="14"/>
      <c r="F16" s="14"/>
      <c r="G16" s="15"/>
    </row>
    <row r="17" spans="1:7" s="9" customFormat="1" ht="12">
      <c r="A17" s="11">
        <f>A16+0.01</f>
        <v>2.0099999999999998</v>
      </c>
      <c r="B17" s="12" t="s">
        <v>38</v>
      </c>
      <c r="C17" s="10">
        <v>27.41</v>
      </c>
      <c r="D17" s="13" t="s">
        <v>46</v>
      </c>
      <c r="E17" s="14"/>
      <c r="F17" s="14"/>
      <c r="G17" s="15"/>
    </row>
    <row r="18" spans="1:7" s="9" customFormat="1" ht="12">
      <c r="A18" s="11">
        <f t="shared" ref="A18:A24" si="0">A17+0.01</f>
        <v>2.0199999999999996</v>
      </c>
      <c r="B18" s="12" t="s">
        <v>39</v>
      </c>
      <c r="C18" s="10">
        <v>23.43</v>
      </c>
      <c r="D18" s="13" t="s">
        <v>46</v>
      </c>
      <c r="E18" s="14"/>
      <c r="F18" s="14"/>
      <c r="G18" s="15"/>
    </row>
    <row r="19" spans="1:7" s="9" customFormat="1" ht="12">
      <c r="A19" s="11">
        <f t="shared" si="0"/>
        <v>2.0299999999999994</v>
      </c>
      <c r="B19" s="12" t="s">
        <v>40</v>
      </c>
      <c r="C19" s="10">
        <f>64.9*0.45*0.8</f>
        <v>23.364000000000004</v>
      </c>
      <c r="D19" s="13" t="s">
        <v>46</v>
      </c>
      <c r="E19" s="14"/>
      <c r="F19" s="14"/>
      <c r="G19" s="15"/>
    </row>
    <row r="20" spans="1:7" s="9" customFormat="1" ht="12">
      <c r="A20" s="11">
        <f t="shared" si="0"/>
        <v>2.0399999999999991</v>
      </c>
      <c r="B20" s="12" t="s">
        <v>41</v>
      </c>
      <c r="C20" s="10">
        <v>0.38400000000000001</v>
      </c>
      <c r="D20" s="13" t="s">
        <v>46</v>
      </c>
      <c r="E20" s="14"/>
      <c r="F20" s="14"/>
      <c r="G20" s="15"/>
    </row>
    <row r="21" spans="1:7" s="9" customFormat="1" ht="12">
      <c r="A21" s="11">
        <f t="shared" si="0"/>
        <v>2.0499999999999989</v>
      </c>
      <c r="B21" s="12" t="s">
        <v>42</v>
      </c>
      <c r="C21" s="10">
        <v>25.42</v>
      </c>
      <c r="D21" s="13" t="s">
        <v>46</v>
      </c>
      <c r="E21" s="14"/>
      <c r="F21" s="14"/>
      <c r="G21" s="15"/>
    </row>
    <row r="22" spans="1:7" s="9" customFormat="1" ht="12">
      <c r="A22" s="11">
        <f t="shared" si="0"/>
        <v>2.0599999999999987</v>
      </c>
      <c r="B22" s="12" t="s">
        <v>43</v>
      </c>
      <c r="C22" s="10">
        <v>245</v>
      </c>
      <c r="D22" s="13" t="s">
        <v>46</v>
      </c>
      <c r="E22" s="14"/>
      <c r="F22" s="14"/>
      <c r="G22" s="15"/>
    </row>
    <row r="23" spans="1:7" s="9" customFormat="1" ht="12">
      <c r="A23" s="11">
        <f t="shared" si="0"/>
        <v>2.0699999999999985</v>
      </c>
      <c r="B23" s="12" t="s">
        <v>44</v>
      </c>
      <c r="C23" s="10">
        <f>33.05+(23.36*0.5)*1.3</f>
        <v>48.233999999999995</v>
      </c>
      <c r="D23" s="13" t="s">
        <v>46</v>
      </c>
      <c r="E23" s="14"/>
      <c r="F23" s="14"/>
      <c r="G23" s="15"/>
    </row>
    <row r="24" spans="1:7" s="9" customFormat="1" ht="24">
      <c r="A24" s="11">
        <f t="shared" si="0"/>
        <v>2.0799999999999983</v>
      </c>
      <c r="B24" s="12" t="s">
        <v>45</v>
      </c>
      <c r="C24" s="10">
        <v>16</v>
      </c>
      <c r="D24" s="13" t="s">
        <v>46</v>
      </c>
      <c r="E24" s="14"/>
      <c r="F24" s="14"/>
      <c r="G24" s="15"/>
    </row>
    <row r="25" spans="1:7" s="9" customFormat="1" ht="12">
      <c r="A25" s="16"/>
      <c r="B25" s="12"/>
      <c r="C25" s="10"/>
      <c r="D25" s="13"/>
      <c r="E25" s="14"/>
      <c r="F25" s="14"/>
      <c r="G25" s="15"/>
    </row>
    <row r="26" spans="1:7" s="9" customFormat="1" ht="12">
      <c r="A26" s="16">
        <v>3</v>
      </c>
      <c r="B26" s="20" t="s">
        <v>14</v>
      </c>
      <c r="C26" s="17"/>
      <c r="D26" s="13"/>
      <c r="E26" s="18"/>
      <c r="F26" s="18"/>
      <c r="G26" s="63"/>
    </row>
    <row r="27" spans="1:7" s="9" customFormat="1" ht="12">
      <c r="A27" s="11">
        <f>A26+0.01</f>
        <v>3.01</v>
      </c>
      <c r="B27" s="12" t="s">
        <v>47</v>
      </c>
      <c r="C27" s="17">
        <v>8.57</v>
      </c>
      <c r="D27" s="13" t="s">
        <v>46</v>
      </c>
      <c r="E27" s="18"/>
      <c r="F27" s="18"/>
      <c r="G27" s="63"/>
    </row>
    <row r="28" spans="1:7" s="9" customFormat="1" ht="12">
      <c r="A28" s="11">
        <f t="shared" ref="A28:A35" si="1">A27+0.01</f>
        <v>3.0199999999999996</v>
      </c>
      <c r="B28" s="12" t="s">
        <v>48</v>
      </c>
      <c r="C28" s="17">
        <f>64.9*0.45*0.25</f>
        <v>7.3012500000000005</v>
      </c>
      <c r="D28" s="13" t="s">
        <v>46</v>
      </c>
      <c r="E28" s="18"/>
      <c r="F28" s="18"/>
      <c r="G28" s="63"/>
    </row>
    <row r="29" spans="1:7" s="9" customFormat="1" ht="12">
      <c r="A29" s="11">
        <f t="shared" si="1"/>
        <v>3.0299999999999994</v>
      </c>
      <c r="B29" s="12" t="s">
        <v>49</v>
      </c>
      <c r="C29" s="17">
        <v>7.15</v>
      </c>
      <c r="D29" s="13" t="s">
        <v>46</v>
      </c>
      <c r="E29" s="18"/>
      <c r="F29" s="18"/>
      <c r="G29" s="63"/>
    </row>
    <row r="30" spans="1:7" s="9" customFormat="1" ht="12">
      <c r="A30" s="11">
        <f t="shared" si="1"/>
        <v>3.0399999999999991</v>
      </c>
      <c r="B30" s="12" t="s">
        <v>50</v>
      </c>
      <c r="C30" s="17">
        <v>5.79</v>
      </c>
      <c r="D30" s="13" t="s">
        <v>56</v>
      </c>
      <c r="E30" s="18"/>
      <c r="F30" s="18"/>
      <c r="G30" s="63"/>
    </row>
    <row r="31" spans="1:7" s="9" customFormat="1" ht="12">
      <c r="A31" s="11">
        <f t="shared" si="1"/>
        <v>3.0499999999999989</v>
      </c>
      <c r="B31" s="12" t="s">
        <v>51</v>
      </c>
      <c r="C31" s="17">
        <v>4.49</v>
      </c>
      <c r="D31" s="13" t="s">
        <v>46</v>
      </c>
      <c r="E31" s="18"/>
      <c r="F31" s="18"/>
      <c r="G31" s="63"/>
    </row>
    <row r="32" spans="1:7" s="9" customFormat="1" ht="12">
      <c r="A32" s="11">
        <f t="shared" si="1"/>
        <v>3.0599999999999987</v>
      </c>
      <c r="B32" s="12" t="s">
        <v>52</v>
      </c>
      <c r="C32" s="17">
        <v>2.74</v>
      </c>
      <c r="D32" s="13" t="s">
        <v>46</v>
      </c>
      <c r="E32" s="18"/>
      <c r="F32" s="18"/>
      <c r="G32" s="63"/>
    </row>
    <row r="33" spans="1:7" s="9" customFormat="1" ht="12">
      <c r="A33" s="11">
        <f t="shared" si="1"/>
        <v>3.0699999999999985</v>
      </c>
      <c r="B33" s="12" t="s">
        <v>53</v>
      </c>
      <c r="C33" s="17">
        <v>125.59</v>
      </c>
      <c r="D33" s="13" t="s">
        <v>37</v>
      </c>
      <c r="E33" s="18"/>
      <c r="F33" s="18"/>
      <c r="G33" s="63"/>
    </row>
    <row r="34" spans="1:7" s="9" customFormat="1" ht="12">
      <c r="A34" s="11">
        <f t="shared" si="1"/>
        <v>3.0799999999999983</v>
      </c>
      <c r="B34" s="12" t="s">
        <v>54</v>
      </c>
      <c r="C34" s="17">
        <f>4.24+((1.7*0.6*0.2)*3)+(3.85*1.65*0.12)</f>
        <v>5.6143000000000001</v>
      </c>
      <c r="D34" s="13" t="s">
        <v>46</v>
      </c>
      <c r="E34" s="18"/>
      <c r="F34" s="18"/>
      <c r="G34" s="63"/>
    </row>
    <row r="35" spans="1:7" s="9" customFormat="1" ht="12">
      <c r="A35" s="11">
        <f t="shared" si="1"/>
        <v>3.0899999999999981</v>
      </c>
      <c r="B35" s="12" t="s">
        <v>55</v>
      </c>
      <c r="C35" s="17">
        <v>16.84</v>
      </c>
      <c r="D35" s="13" t="s">
        <v>46</v>
      </c>
      <c r="E35" s="18"/>
      <c r="F35" s="18"/>
      <c r="G35" s="19"/>
    </row>
    <row r="36" spans="1:7" s="9" customFormat="1" ht="12">
      <c r="A36" s="16"/>
      <c r="B36" s="20"/>
      <c r="C36" s="17"/>
      <c r="D36" s="13"/>
      <c r="E36" s="18"/>
      <c r="F36" s="18"/>
      <c r="G36" s="15"/>
    </row>
    <row r="37" spans="1:7" ht="12">
      <c r="A37" s="16">
        <v>4</v>
      </c>
      <c r="B37" s="20" t="s">
        <v>104</v>
      </c>
      <c r="C37" s="17"/>
      <c r="D37" s="13"/>
      <c r="E37" s="18"/>
      <c r="F37" s="18"/>
      <c r="G37" s="15"/>
    </row>
    <row r="38" spans="1:7" ht="12">
      <c r="A38" s="11">
        <f>A37+0.01</f>
        <v>4.01</v>
      </c>
      <c r="B38" s="12" t="s">
        <v>57</v>
      </c>
      <c r="C38" s="17">
        <v>70.150000000000006</v>
      </c>
      <c r="D38" s="13" t="s">
        <v>37</v>
      </c>
      <c r="E38" s="18"/>
      <c r="F38" s="18"/>
      <c r="G38" s="15"/>
    </row>
    <row r="39" spans="1:7" ht="12">
      <c r="A39" s="11">
        <f>A38+0.01</f>
        <v>4.0199999999999996</v>
      </c>
      <c r="B39" s="12" t="s">
        <v>58</v>
      </c>
      <c r="C39" s="17">
        <v>133.19</v>
      </c>
      <c r="D39" s="13" t="s">
        <v>37</v>
      </c>
      <c r="E39" s="18"/>
      <c r="F39" s="18"/>
      <c r="G39" s="15"/>
    </row>
    <row r="40" spans="1:7" ht="24">
      <c r="A40" s="11">
        <f t="shared" ref="A40:A43" si="2">A39+0.01</f>
        <v>4.0299999999999994</v>
      </c>
      <c r="B40" s="12" t="s">
        <v>59</v>
      </c>
      <c r="C40" s="17">
        <v>38.96</v>
      </c>
      <c r="D40" s="13" t="s">
        <v>37</v>
      </c>
      <c r="E40" s="18"/>
      <c r="F40" s="18"/>
      <c r="G40" s="15"/>
    </row>
    <row r="41" spans="1:7" ht="24">
      <c r="A41" s="11">
        <f t="shared" si="2"/>
        <v>4.0399999999999991</v>
      </c>
      <c r="B41" s="12" t="s">
        <v>60</v>
      </c>
      <c r="C41" s="17">
        <v>38.96</v>
      </c>
      <c r="D41" s="13" t="s">
        <v>37</v>
      </c>
      <c r="E41" s="18"/>
      <c r="F41" s="18"/>
      <c r="G41" s="15"/>
    </row>
    <row r="42" spans="1:7" ht="12">
      <c r="A42" s="11">
        <f t="shared" si="2"/>
        <v>4.0499999999999989</v>
      </c>
      <c r="B42" s="12" t="s">
        <v>61</v>
      </c>
      <c r="C42" s="17">
        <v>8.36</v>
      </c>
      <c r="D42" s="13" t="s">
        <v>37</v>
      </c>
      <c r="E42" s="18"/>
      <c r="F42" s="18"/>
      <c r="G42" s="15"/>
    </row>
    <row r="43" spans="1:7" ht="12">
      <c r="A43" s="11">
        <f t="shared" si="2"/>
        <v>4.0599999999999987</v>
      </c>
      <c r="B43" s="12" t="s">
        <v>62</v>
      </c>
      <c r="C43" s="17">
        <v>2.54</v>
      </c>
      <c r="D43" s="13" t="s">
        <v>37</v>
      </c>
      <c r="E43" s="18"/>
      <c r="F43" s="18"/>
      <c r="G43" s="15"/>
    </row>
    <row r="44" spans="1:7" ht="12">
      <c r="A44" s="11"/>
      <c r="B44" s="20"/>
      <c r="C44" s="17"/>
      <c r="D44" s="13"/>
      <c r="E44" s="18"/>
      <c r="F44" s="18"/>
      <c r="G44" s="15"/>
    </row>
    <row r="45" spans="1:7" ht="12">
      <c r="A45" s="16">
        <v>5</v>
      </c>
      <c r="B45" s="20" t="s">
        <v>103</v>
      </c>
      <c r="C45" s="17"/>
      <c r="D45" s="13"/>
      <c r="E45" s="18"/>
      <c r="F45" s="18"/>
      <c r="G45" s="15"/>
    </row>
    <row r="46" spans="1:7" ht="12">
      <c r="A46" s="11">
        <f>A45+0.01</f>
        <v>5.01</v>
      </c>
      <c r="B46" s="12" t="s">
        <v>63</v>
      </c>
      <c r="C46" s="17">
        <v>3</v>
      </c>
      <c r="D46" s="13" t="s">
        <v>76</v>
      </c>
      <c r="E46" s="18"/>
      <c r="F46" s="18"/>
      <c r="G46" s="15"/>
    </row>
    <row r="47" spans="1:7" ht="12">
      <c r="A47" s="11">
        <f t="shared" ref="A47:A59" si="3">A46+0.01</f>
        <v>5.0199999999999996</v>
      </c>
      <c r="B47" s="12" t="s">
        <v>64</v>
      </c>
      <c r="C47" s="17">
        <v>1</v>
      </c>
      <c r="D47" s="13" t="s">
        <v>76</v>
      </c>
      <c r="E47" s="18"/>
      <c r="F47" s="18"/>
      <c r="G47" s="15"/>
    </row>
    <row r="48" spans="1:7" ht="12">
      <c r="A48" s="11">
        <f t="shared" si="3"/>
        <v>5.0299999999999994</v>
      </c>
      <c r="B48" s="12" t="s">
        <v>65</v>
      </c>
      <c r="C48" s="17">
        <v>11</v>
      </c>
      <c r="D48" s="13" t="s">
        <v>76</v>
      </c>
      <c r="E48" s="18"/>
      <c r="F48" s="18"/>
      <c r="G48" s="15"/>
    </row>
    <row r="49" spans="1:7" ht="12">
      <c r="A49" s="11">
        <f t="shared" si="3"/>
        <v>5.0399999999999991</v>
      </c>
      <c r="B49" s="12" t="s">
        <v>66</v>
      </c>
      <c r="C49" s="17">
        <v>2</v>
      </c>
      <c r="D49" s="13" t="s">
        <v>76</v>
      </c>
      <c r="E49" s="18"/>
      <c r="F49" s="18"/>
      <c r="G49" s="15"/>
    </row>
    <row r="50" spans="1:7" ht="12">
      <c r="A50" s="11">
        <f t="shared" si="3"/>
        <v>5.0499999999999989</v>
      </c>
      <c r="B50" s="12" t="s">
        <v>67</v>
      </c>
      <c r="C50" s="17">
        <v>1</v>
      </c>
      <c r="D50" s="13" t="s">
        <v>76</v>
      </c>
      <c r="E50" s="18"/>
      <c r="F50" s="18"/>
      <c r="G50" s="15"/>
    </row>
    <row r="51" spans="1:7" ht="12">
      <c r="A51" s="11">
        <f t="shared" si="3"/>
        <v>5.0599999999999987</v>
      </c>
      <c r="B51" s="12" t="s">
        <v>68</v>
      </c>
      <c r="C51" s="17">
        <v>7</v>
      </c>
      <c r="D51" s="13" t="s">
        <v>76</v>
      </c>
      <c r="E51" s="18"/>
      <c r="F51" s="18"/>
      <c r="G51" s="15"/>
    </row>
    <row r="52" spans="1:7" ht="12">
      <c r="A52" s="11">
        <f t="shared" si="3"/>
        <v>5.0699999999999985</v>
      </c>
      <c r="B52" s="12" t="s">
        <v>69</v>
      </c>
      <c r="C52" s="17">
        <v>8</v>
      </c>
      <c r="D52" s="13" t="s">
        <v>76</v>
      </c>
      <c r="E52" s="18"/>
      <c r="F52" s="18"/>
      <c r="G52" s="15"/>
    </row>
    <row r="53" spans="1:7" ht="12">
      <c r="A53" s="11">
        <f t="shared" si="3"/>
        <v>5.0799999999999983</v>
      </c>
      <c r="B53" s="12" t="s">
        <v>70</v>
      </c>
      <c r="C53" s="17">
        <v>3</v>
      </c>
      <c r="D53" s="13" t="s">
        <v>76</v>
      </c>
      <c r="E53" s="18"/>
      <c r="F53" s="18"/>
      <c r="G53" s="15"/>
    </row>
    <row r="54" spans="1:7" ht="12.75" customHeight="1">
      <c r="A54" s="11">
        <f t="shared" si="3"/>
        <v>5.0899999999999981</v>
      </c>
      <c r="B54" s="12" t="s">
        <v>71</v>
      </c>
      <c r="C54" s="17">
        <v>1</v>
      </c>
      <c r="D54" s="13" t="s">
        <v>76</v>
      </c>
      <c r="E54" s="18"/>
      <c r="F54" s="18"/>
      <c r="G54" s="15"/>
    </row>
    <row r="55" spans="1:7" ht="12">
      <c r="A55" s="11">
        <f t="shared" si="3"/>
        <v>5.0999999999999979</v>
      </c>
      <c r="B55" s="12" t="s">
        <v>72</v>
      </c>
      <c r="C55" s="17">
        <v>2</v>
      </c>
      <c r="D55" s="13" t="s">
        <v>76</v>
      </c>
      <c r="E55" s="18"/>
      <c r="F55" s="18"/>
      <c r="G55" s="15"/>
    </row>
    <row r="56" spans="1:7" ht="12">
      <c r="A56" s="11">
        <f t="shared" si="3"/>
        <v>5.1099999999999977</v>
      </c>
      <c r="B56" s="12" t="s">
        <v>73</v>
      </c>
      <c r="C56" s="17">
        <v>1</v>
      </c>
      <c r="D56" s="13" t="s">
        <v>76</v>
      </c>
      <c r="E56" s="18"/>
      <c r="F56" s="18"/>
      <c r="G56" s="15"/>
    </row>
    <row r="57" spans="1:7" ht="12">
      <c r="A57" s="11">
        <v>5.12</v>
      </c>
      <c r="B57" s="12" t="s">
        <v>140</v>
      </c>
      <c r="C57" s="17">
        <v>1</v>
      </c>
      <c r="D57" s="13" t="s">
        <v>141</v>
      </c>
      <c r="E57" s="18"/>
      <c r="F57" s="18"/>
      <c r="G57" s="15"/>
    </row>
    <row r="58" spans="1:7" ht="12">
      <c r="A58" s="11">
        <v>5.12</v>
      </c>
      <c r="B58" s="12" t="s">
        <v>74</v>
      </c>
      <c r="C58" s="17">
        <v>1</v>
      </c>
      <c r="D58" s="13" t="s">
        <v>36</v>
      </c>
      <c r="E58" s="18"/>
      <c r="F58" s="18"/>
      <c r="G58" s="15"/>
    </row>
    <row r="59" spans="1:7" ht="12.75">
      <c r="A59" s="11">
        <f t="shared" si="3"/>
        <v>5.13</v>
      </c>
      <c r="B59" s="75" t="s">
        <v>75</v>
      </c>
      <c r="C59" s="17">
        <v>1</v>
      </c>
      <c r="D59" s="13" t="s">
        <v>36</v>
      </c>
      <c r="E59" s="18"/>
      <c r="F59" s="18"/>
      <c r="G59" s="15"/>
    </row>
    <row r="60" spans="1:7" ht="12">
      <c r="A60" s="11"/>
      <c r="B60" s="20"/>
      <c r="C60" s="17"/>
      <c r="D60" s="13"/>
      <c r="E60" s="18"/>
      <c r="F60" s="18"/>
      <c r="G60" s="15"/>
    </row>
    <row r="61" spans="1:7" ht="12.75">
      <c r="A61" s="16">
        <v>6</v>
      </c>
      <c r="B61" s="20" t="s">
        <v>102</v>
      </c>
      <c r="C61" s="17"/>
      <c r="D61" s="13"/>
      <c r="E61" s="18"/>
      <c r="F61" s="18"/>
      <c r="G61" s="64"/>
    </row>
    <row r="62" spans="1:7" ht="12">
      <c r="A62" s="11">
        <f>A61+0.01</f>
        <v>6.01</v>
      </c>
      <c r="B62" s="12" t="s">
        <v>86</v>
      </c>
      <c r="C62" s="17">
        <v>2</v>
      </c>
      <c r="D62" s="13" t="s">
        <v>76</v>
      </c>
      <c r="E62" s="18"/>
      <c r="F62" s="18"/>
      <c r="G62" s="15"/>
    </row>
    <row r="63" spans="1:7" ht="12">
      <c r="A63" s="11">
        <f t="shared" ref="A63:A76" si="4">A62+0.01</f>
        <v>6.02</v>
      </c>
      <c r="B63" s="12" t="s">
        <v>87</v>
      </c>
      <c r="C63" s="17">
        <v>2</v>
      </c>
      <c r="D63" s="13" t="s">
        <v>76</v>
      </c>
      <c r="E63" s="18"/>
      <c r="F63" s="18"/>
      <c r="G63" s="15"/>
    </row>
    <row r="64" spans="1:7" ht="12">
      <c r="A64" s="11">
        <f t="shared" si="4"/>
        <v>6.0299999999999994</v>
      </c>
      <c r="B64" s="12" t="s">
        <v>88</v>
      </c>
      <c r="C64" s="17">
        <v>1</v>
      </c>
      <c r="D64" s="13" t="s">
        <v>100</v>
      </c>
      <c r="E64" s="18"/>
      <c r="F64" s="18"/>
      <c r="G64" s="15"/>
    </row>
    <row r="65" spans="1:7" ht="12">
      <c r="A65" s="11">
        <f t="shared" si="4"/>
        <v>6.0399999999999991</v>
      </c>
      <c r="B65" s="12" t="s">
        <v>89</v>
      </c>
      <c r="C65" s="17">
        <v>1</v>
      </c>
      <c r="D65" s="13" t="s">
        <v>100</v>
      </c>
      <c r="E65" s="18"/>
      <c r="F65" s="18"/>
      <c r="G65" s="15"/>
    </row>
    <row r="66" spans="1:7" ht="12">
      <c r="A66" s="11">
        <f t="shared" si="4"/>
        <v>6.0499999999999989</v>
      </c>
      <c r="B66" s="12" t="s">
        <v>90</v>
      </c>
      <c r="C66" s="17">
        <v>15</v>
      </c>
      <c r="D66" s="13" t="s">
        <v>101</v>
      </c>
      <c r="E66" s="18"/>
      <c r="F66" s="18"/>
      <c r="G66" s="15"/>
    </row>
    <row r="67" spans="1:7" ht="12">
      <c r="A67" s="11">
        <f t="shared" si="4"/>
        <v>6.0599999999999987</v>
      </c>
      <c r="B67" s="12" t="s">
        <v>91</v>
      </c>
      <c r="C67" s="17">
        <v>4</v>
      </c>
      <c r="D67" s="13" t="s">
        <v>76</v>
      </c>
      <c r="E67" s="18"/>
      <c r="F67" s="18"/>
      <c r="G67" s="15"/>
    </row>
    <row r="68" spans="1:7" ht="12">
      <c r="A68" s="11">
        <f t="shared" si="4"/>
        <v>6.0699999999999985</v>
      </c>
      <c r="B68" s="12" t="s">
        <v>92</v>
      </c>
      <c r="C68" s="17">
        <v>4</v>
      </c>
      <c r="D68" s="13" t="s">
        <v>76</v>
      </c>
      <c r="E68" s="18"/>
      <c r="F68" s="18"/>
      <c r="G68" s="15"/>
    </row>
    <row r="69" spans="1:7" ht="12">
      <c r="A69" s="11">
        <f t="shared" si="4"/>
        <v>6.0799999999999983</v>
      </c>
      <c r="B69" s="12" t="s">
        <v>93</v>
      </c>
      <c r="C69" s="17">
        <v>1</v>
      </c>
      <c r="D69" s="13" t="s">
        <v>76</v>
      </c>
      <c r="E69" s="18"/>
      <c r="F69" s="18"/>
      <c r="G69" s="15"/>
    </row>
    <row r="70" spans="1:7" ht="12.75" customHeight="1">
      <c r="A70" s="11">
        <f t="shared" si="4"/>
        <v>6.0899999999999981</v>
      </c>
      <c r="B70" s="12" t="s">
        <v>94</v>
      </c>
      <c r="C70" s="17">
        <v>1</v>
      </c>
      <c r="D70" s="13" t="s">
        <v>76</v>
      </c>
      <c r="E70" s="18"/>
      <c r="F70" s="18"/>
      <c r="G70" s="15"/>
    </row>
    <row r="71" spans="1:7" ht="12">
      <c r="A71" s="11">
        <f t="shared" si="4"/>
        <v>6.0999999999999979</v>
      </c>
      <c r="B71" s="12" t="s">
        <v>95</v>
      </c>
      <c r="C71" s="17">
        <v>1</v>
      </c>
      <c r="D71" s="13" t="s">
        <v>100</v>
      </c>
      <c r="E71" s="18"/>
      <c r="F71" s="18"/>
      <c r="G71" s="15"/>
    </row>
    <row r="72" spans="1:7" ht="12">
      <c r="A72" s="11">
        <f t="shared" si="4"/>
        <v>6.1099999999999977</v>
      </c>
      <c r="B72" s="12" t="s">
        <v>96</v>
      </c>
      <c r="C72" s="17">
        <v>1</v>
      </c>
      <c r="D72" s="13" t="s">
        <v>76</v>
      </c>
      <c r="E72" s="18"/>
      <c r="F72" s="18"/>
      <c r="G72" s="15"/>
    </row>
    <row r="73" spans="1:7" ht="12">
      <c r="A73" s="11">
        <f t="shared" si="4"/>
        <v>6.1199999999999974</v>
      </c>
      <c r="B73" s="12" t="s">
        <v>97</v>
      </c>
      <c r="C73" s="17">
        <v>1</v>
      </c>
      <c r="D73" s="13" t="s">
        <v>76</v>
      </c>
      <c r="E73" s="18"/>
      <c r="F73" s="18"/>
      <c r="G73" s="15"/>
    </row>
    <row r="74" spans="1:7" ht="12">
      <c r="A74" s="11">
        <f t="shared" si="4"/>
        <v>6.1299999999999972</v>
      </c>
      <c r="B74" s="12" t="s">
        <v>98</v>
      </c>
      <c r="C74" s="17">
        <v>2</v>
      </c>
      <c r="D74" s="13" t="s">
        <v>76</v>
      </c>
      <c r="E74" s="18"/>
      <c r="F74" s="18"/>
      <c r="G74" s="15"/>
    </row>
    <row r="75" spans="1:7" ht="12">
      <c r="A75" s="11">
        <f t="shared" si="4"/>
        <v>6.139999999999997</v>
      </c>
      <c r="B75" s="12" t="s">
        <v>74</v>
      </c>
      <c r="C75" s="17">
        <v>1</v>
      </c>
      <c r="D75" s="13" t="s">
        <v>100</v>
      </c>
      <c r="E75" s="18"/>
      <c r="F75" s="18"/>
      <c r="G75" s="15"/>
    </row>
    <row r="76" spans="1:7" ht="12">
      <c r="A76" s="11">
        <f t="shared" si="4"/>
        <v>6.1499999999999968</v>
      </c>
      <c r="B76" s="12" t="s">
        <v>99</v>
      </c>
      <c r="C76" s="17">
        <v>1</v>
      </c>
      <c r="D76" s="13" t="s">
        <v>76</v>
      </c>
      <c r="E76" s="18"/>
      <c r="F76" s="18"/>
      <c r="G76" s="15"/>
    </row>
    <row r="77" spans="1:7" ht="12">
      <c r="A77" s="11"/>
      <c r="B77" s="12"/>
      <c r="C77" s="17"/>
      <c r="D77" s="13"/>
      <c r="E77" s="18"/>
      <c r="F77" s="18"/>
      <c r="G77" s="24"/>
    </row>
    <row r="78" spans="1:7" ht="15.75" customHeight="1">
      <c r="A78" s="16">
        <v>7</v>
      </c>
      <c r="B78" s="20" t="s">
        <v>105</v>
      </c>
      <c r="C78" s="17"/>
      <c r="D78" s="13"/>
      <c r="E78" s="18"/>
      <c r="F78" s="18"/>
      <c r="G78" s="64"/>
    </row>
    <row r="79" spans="1:7" ht="12">
      <c r="A79" s="11">
        <f t="shared" ref="A79:A87" si="5">A78+0.01</f>
        <v>7.01</v>
      </c>
      <c r="B79" s="12" t="s">
        <v>77</v>
      </c>
      <c r="C79" s="17">
        <f>C80+C81-43.69+62.7</f>
        <v>600.80999999999995</v>
      </c>
      <c r="D79" s="13" t="s">
        <v>37</v>
      </c>
      <c r="E79" s="18"/>
      <c r="F79" s="18"/>
      <c r="G79" s="15"/>
    </row>
    <row r="80" spans="1:7" ht="12">
      <c r="A80" s="11">
        <f t="shared" si="5"/>
        <v>7.02</v>
      </c>
      <c r="B80" s="12" t="s">
        <v>78</v>
      </c>
      <c r="C80" s="17">
        <f>437.58+3.06+43.69+62.7</f>
        <v>547.03</v>
      </c>
      <c r="D80" s="13" t="s">
        <v>37</v>
      </c>
      <c r="E80" s="18"/>
      <c r="F80" s="18"/>
      <c r="G80" s="15"/>
    </row>
    <row r="81" spans="1:7" ht="12">
      <c r="A81" s="11">
        <f t="shared" si="5"/>
        <v>7.0299999999999994</v>
      </c>
      <c r="B81" s="12" t="s">
        <v>79</v>
      </c>
      <c r="C81" s="17">
        <v>34.770000000000003</v>
      </c>
      <c r="D81" s="13" t="s">
        <v>37</v>
      </c>
      <c r="E81" s="18"/>
      <c r="F81" s="18"/>
      <c r="G81" s="15"/>
    </row>
    <row r="82" spans="1:7" ht="12">
      <c r="A82" s="11">
        <f t="shared" si="5"/>
        <v>7.0399999999999991</v>
      </c>
      <c r="B82" s="12" t="s">
        <v>80</v>
      </c>
      <c r="C82" s="17">
        <f>610.77+210.06</f>
        <v>820.82999999999993</v>
      </c>
      <c r="D82" s="13" t="s">
        <v>106</v>
      </c>
      <c r="E82" s="18"/>
      <c r="F82" s="18"/>
      <c r="G82" s="15"/>
    </row>
    <row r="83" spans="1:7" ht="12">
      <c r="A83" s="11">
        <f t="shared" si="5"/>
        <v>7.0499999999999989</v>
      </c>
      <c r="B83" s="12" t="s">
        <v>81</v>
      </c>
      <c r="C83" s="17">
        <f>209.78+60.94</f>
        <v>270.72000000000003</v>
      </c>
      <c r="D83" s="13" t="s">
        <v>106</v>
      </c>
      <c r="E83" s="18"/>
      <c r="F83" s="18"/>
      <c r="G83" s="15"/>
    </row>
    <row r="84" spans="1:7" ht="12.75" customHeight="1">
      <c r="A84" s="11">
        <f t="shared" si="5"/>
        <v>7.0599999999999987</v>
      </c>
      <c r="B84" s="12" t="s">
        <v>82</v>
      </c>
      <c r="C84" s="17">
        <v>150</v>
      </c>
      <c r="D84" s="13" t="s">
        <v>106</v>
      </c>
      <c r="E84" s="18"/>
      <c r="F84" s="18"/>
      <c r="G84" s="15"/>
    </row>
    <row r="85" spans="1:7" ht="12.75">
      <c r="A85" s="16">
        <f t="shared" si="5"/>
        <v>7.0699999999999985</v>
      </c>
      <c r="B85" s="20" t="s">
        <v>83</v>
      </c>
      <c r="C85" s="17">
        <v>72.459999999999994</v>
      </c>
      <c r="D85" s="13" t="s">
        <v>106</v>
      </c>
      <c r="E85" s="18"/>
      <c r="F85" s="18"/>
      <c r="G85" s="64"/>
    </row>
    <row r="86" spans="1:7" ht="12">
      <c r="A86" s="11">
        <f t="shared" si="5"/>
        <v>7.0799999999999983</v>
      </c>
      <c r="B86" s="12" t="s">
        <v>84</v>
      </c>
      <c r="C86" s="17">
        <v>7.8</v>
      </c>
      <c r="D86" s="13" t="s">
        <v>106</v>
      </c>
      <c r="E86" s="18"/>
      <c r="F86" s="18"/>
      <c r="G86" s="19"/>
    </row>
    <row r="87" spans="1:7" ht="12">
      <c r="A87" s="11">
        <f t="shared" si="5"/>
        <v>7.0899999999999981</v>
      </c>
      <c r="B87" s="12" t="s">
        <v>85</v>
      </c>
      <c r="C87" s="17">
        <f>32.1+7.12+3.06</f>
        <v>42.28</v>
      </c>
      <c r="D87" s="13" t="s">
        <v>37</v>
      </c>
      <c r="E87" s="18"/>
      <c r="F87" s="18"/>
      <c r="G87" s="19"/>
    </row>
    <row r="88" spans="1:7" ht="12">
      <c r="A88" s="11"/>
      <c r="B88" s="12"/>
      <c r="C88" s="17"/>
      <c r="D88" s="13"/>
      <c r="E88" s="18"/>
      <c r="F88" s="18"/>
      <c r="G88" s="24"/>
    </row>
    <row r="89" spans="1:7" ht="12.75">
      <c r="A89" s="16">
        <v>8</v>
      </c>
      <c r="B89" s="20" t="s">
        <v>105</v>
      </c>
      <c r="C89" s="17"/>
      <c r="D89" s="13"/>
      <c r="E89" s="18"/>
      <c r="F89" s="18"/>
      <c r="G89" s="64"/>
    </row>
    <row r="90" spans="1:7" ht="12">
      <c r="A90" s="11">
        <f>A89+0.01</f>
        <v>8.01</v>
      </c>
      <c r="B90" s="12" t="s">
        <v>107</v>
      </c>
      <c r="C90" s="17">
        <v>4</v>
      </c>
      <c r="D90" s="13" t="s">
        <v>76</v>
      </c>
      <c r="E90" s="18"/>
      <c r="F90" s="18"/>
      <c r="G90" s="15"/>
    </row>
    <row r="91" spans="1:7" ht="12">
      <c r="A91" s="11">
        <f>A90+0.01</f>
        <v>8.02</v>
      </c>
      <c r="B91" s="12" t="s">
        <v>108</v>
      </c>
      <c r="C91" s="17">
        <v>1</v>
      </c>
      <c r="D91" s="13" t="s">
        <v>100</v>
      </c>
      <c r="E91" s="18"/>
      <c r="F91" s="18"/>
      <c r="G91" s="15"/>
    </row>
    <row r="92" spans="1:7" ht="12">
      <c r="A92" s="11"/>
      <c r="B92" s="12"/>
      <c r="C92" s="17"/>
      <c r="D92" s="13"/>
      <c r="E92" s="18"/>
      <c r="F92" s="18"/>
      <c r="G92" s="24"/>
    </row>
    <row r="93" spans="1:7" ht="12.75">
      <c r="A93" s="16">
        <v>9</v>
      </c>
      <c r="B93" s="20" t="s">
        <v>109</v>
      </c>
      <c r="C93" s="17"/>
      <c r="D93" s="13"/>
      <c r="E93" s="18"/>
      <c r="F93" s="18"/>
      <c r="G93" s="64"/>
    </row>
    <row r="94" spans="1:7" ht="12">
      <c r="A94" s="11">
        <f t="shared" ref="A94" si="6">A93+0.01</f>
        <v>9.01</v>
      </c>
      <c r="B94" s="12" t="s">
        <v>109</v>
      </c>
      <c r="C94" s="17">
        <v>37.880000000000003</v>
      </c>
      <c r="D94" s="13" t="s">
        <v>110</v>
      </c>
      <c r="E94" s="18"/>
      <c r="F94" s="18"/>
      <c r="G94" s="15"/>
    </row>
    <row r="95" spans="1:7" ht="15.95" customHeight="1">
      <c r="A95" s="21"/>
      <c r="B95" s="12"/>
      <c r="C95" s="22"/>
      <c r="D95" s="13"/>
      <c r="E95" s="23"/>
      <c r="F95" s="23"/>
      <c r="G95" s="24"/>
    </row>
    <row r="96" spans="1:7" s="9" customFormat="1" ht="18" customHeight="1">
      <c r="A96" s="16">
        <v>10</v>
      </c>
      <c r="B96" s="61" t="s">
        <v>117</v>
      </c>
      <c r="C96" s="10"/>
      <c r="D96" s="13"/>
      <c r="E96" s="14"/>
      <c r="F96" s="14"/>
      <c r="G96" s="15"/>
    </row>
    <row r="97" spans="1:7" s="9" customFormat="1" ht="18" customHeight="1">
      <c r="A97" s="11">
        <f>A96+0.01</f>
        <v>10.01</v>
      </c>
      <c r="B97" s="52" t="s">
        <v>111</v>
      </c>
      <c r="C97" s="10">
        <v>162.43</v>
      </c>
      <c r="D97" s="13" t="s">
        <v>37</v>
      </c>
      <c r="E97" s="14"/>
      <c r="F97" s="14"/>
      <c r="G97" s="15"/>
    </row>
    <row r="98" spans="1:7" s="9" customFormat="1" ht="18" customHeight="1">
      <c r="A98" s="11">
        <f t="shared" ref="A98:A101" si="7">A97+0.01</f>
        <v>10.02</v>
      </c>
      <c r="B98" s="51" t="s">
        <v>112</v>
      </c>
      <c r="C98" s="10">
        <v>74.31</v>
      </c>
      <c r="D98" s="13" t="s">
        <v>113</v>
      </c>
      <c r="E98" s="14"/>
      <c r="F98" s="14"/>
      <c r="G98" s="15"/>
    </row>
    <row r="99" spans="1:7" s="1" customFormat="1" ht="18" customHeight="1">
      <c r="A99" s="11">
        <f t="shared" si="7"/>
        <v>10.029999999999999</v>
      </c>
      <c r="B99" s="51" t="s">
        <v>114</v>
      </c>
      <c r="C99" s="62">
        <v>26.88</v>
      </c>
      <c r="D99" s="62" t="s">
        <v>37</v>
      </c>
      <c r="E99" s="14"/>
      <c r="F99" s="62"/>
      <c r="G99" s="62"/>
    </row>
    <row r="100" spans="1:7" s="9" customFormat="1" ht="18" customHeight="1">
      <c r="A100" s="11">
        <f t="shared" si="7"/>
        <v>10.039999999999999</v>
      </c>
      <c r="B100" s="51" t="s">
        <v>115</v>
      </c>
      <c r="C100" s="10">
        <v>5.99</v>
      </c>
      <c r="D100" s="13" t="s">
        <v>37</v>
      </c>
      <c r="E100" s="14"/>
      <c r="F100" s="14"/>
      <c r="G100" s="15"/>
    </row>
    <row r="101" spans="1:7" s="9" customFormat="1" ht="15.95" customHeight="1">
      <c r="A101" s="11">
        <f t="shared" si="7"/>
        <v>10.049999999999999</v>
      </c>
      <c r="B101" s="51" t="s">
        <v>116</v>
      </c>
      <c r="C101" s="10">
        <v>17</v>
      </c>
      <c r="D101" s="13" t="s">
        <v>37</v>
      </c>
      <c r="E101" s="14"/>
      <c r="F101" s="14"/>
      <c r="G101" s="15"/>
    </row>
    <row r="102" spans="1:7" s="9" customFormat="1" ht="12">
      <c r="A102" s="16"/>
      <c r="B102" s="12"/>
      <c r="C102" s="10"/>
      <c r="D102" s="13"/>
      <c r="E102" s="14"/>
      <c r="F102" s="14"/>
      <c r="G102" s="15"/>
    </row>
    <row r="103" spans="1:7" s="9" customFormat="1" ht="12">
      <c r="A103" s="16">
        <v>11</v>
      </c>
      <c r="B103" s="61" t="s">
        <v>127</v>
      </c>
      <c r="C103" s="10"/>
      <c r="D103" s="13"/>
      <c r="E103" s="14"/>
      <c r="F103" s="14"/>
      <c r="G103" s="15"/>
    </row>
    <row r="104" spans="1:7" s="9" customFormat="1" ht="36">
      <c r="A104" s="11">
        <f>A103+0.01</f>
        <v>11.01</v>
      </c>
      <c r="B104" s="12" t="s">
        <v>118</v>
      </c>
      <c r="C104" s="10">
        <v>147.24</v>
      </c>
      <c r="D104" s="13" t="s">
        <v>139</v>
      </c>
      <c r="E104" s="14"/>
      <c r="F104" s="14"/>
      <c r="G104" s="15"/>
    </row>
    <row r="105" spans="1:7" s="9" customFormat="1" ht="12">
      <c r="A105" s="11">
        <f t="shared" ref="A105:A111" si="8">A104+0.01</f>
        <v>11.02</v>
      </c>
      <c r="B105" s="12" t="s">
        <v>119</v>
      </c>
      <c r="C105" s="10">
        <v>1</v>
      </c>
      <c r="D105" s="13" t="s">
        <v>36</v>
      </c>
      <c r="E105" s="14"/>
      <c r="F105" s="14"/>
      <c r="G105" s="15"/>
    </row>
    <row r="106" spans="1:7" s="9" customFormat="1" ht="12">
      <c r="A106" s="11">
        <f t="shared" si="8"/>
        <v>11.03</v>
      </c>
      <c r="B106" s="12" t="s">
        <v>120</v>
      </c>
      <c r="C106" s="10">
        <v>1</v>
      </c>
      <c r="D106" s="13" t="s">
        <v>36</v>
      </c>
      <c r="E106" s="14"/>
      <c r="F106" s="14"/>
      <c r="G106" s="15"/>
    </row>
    <row r="107" spans="1:7" s="9" customFormat="1" ht="12">
      <c r="A107" s="11">
        <f t="shared" si="8"/>
        <v>11.04</v>
      </c>
      <c r="B107" s="12" t="s">
        <v>121</v>
      </c>
      <c r="C107" s="10">
        <v>50</v>
      </c>
      <c r="D107" s="13" t="s">
        <v>122</v>
      </c>
      <c r="E107" s="14"/>
      <c r="F107" s="14"/>
      <c r="G107" s="15"/>
    </row>
    <row r="108" spans="1:7" s="9" customFormat="1" ht="12">
      <c r="A108" s="11">
        <f t="shared" si="8"/>
        <v>11.049999999999999</v>
      </c>
      <c r="B108" s="12" t="s">
        <v>123</v>
      </c>
      <c r="C108" s="10">
        <v>1</v>
      </c>
      <c r="D108" s="13" t="s">
        <v>36</v>
      </c>
      <c r="E108" s="14"/>
      <c r="F108" s="14"/>
      <c r="G108" s="15"/>
    </row>
    <row r="109" spans="1:7" s="9" customFormat="1" ht="24">
      <c r="A109" s="11">
        <f t="shared" si="8"/>
        <v>11.059999999999999</v>
      </c>
      <c r="B109" s="12" t="s">
        <v>124</v>
      </c>
      <c r="C109" s="10">
        <v>1</v>
      </c>
      <c r="D109" s="13" t="s">
        <v>36</v>
      </c>
      <c r="E109" s="14"/>
      <c r="F109" s="14"/>
      <c r="G109" s="15"/>
    </row>
    <row r="110" spans="1:7" s="9" customFormat="1" ht="12">
      <c r="A110" s="11">
        <f t="shared" si="8"/>
        <v>11.069999999999999</v>
      </c>
      <c r="B110" s="12" t="s">
        <v>125</v>
      </c>
      <c r="C110" s="10">
        <v>1</v>
      </c>
      <c r="D110" s="13" t="s">
        <v>36</v>
      </c>
      <c r="E110" s="14"/>
      <c r="F110" s="14"/>
      <c r="G110" s="15"/>
    </row>
    <row r="111" spans="1:7" s="9" customFormat="1" ht="12">
      <c r="A111" s="11">
        <f t="shared" si="8"/>
        <v>11.079999999999998</v>
      </c>
      <c r="B111" s="12" t="s">
        <v>126</v>
      </c>
      <c r="C111" s="10">
        <v>1</v>
      </c>
      <c r="D111" s="13" t="s">
        <v>36</v>
      </c>
      <c r="E111" s="14"/>
      <c r="F111" s="14"/>
      <c r="G111" s="15"/>
    </row>
    <row r="112" spans="1:7" s="9" customFormat="1" ht="12">
      <c r="A112" s="16"/>
      <c r="B112" s="12"/>
      <c r="C112" s="10"/>
      <c r="D112" s="13"/>
      <c r="E112" s="14"/>
      <c r="F112" s="14"/>
      <c r="G112" s="15"/>
    </row>
    <row r="113" spans="1:7" s="9" customFormat="1" ht="12">
      <c r="A113" s="16">
        <v>12</v>
      </c>
      <c r="B113" s="20" t="s">
        <v>14</v>
      </c>
      <c r="C113" s="17"/>
      <c r="D113" s="13"/>
      <c r="E113" s="18"/>
      <c r="F113" s="18"/>
      <c r="G113" s="63"/>
    </row>
    <row r="114" spans="1:7" s="9" customFormat="1" ht="12">
      <c r="A114" s="11">
        <f>A113+0.01</f>
        <v>12.01</v>
      </c>
      <c r="B114" s="12" t="s">
        <v>128</v>
      </c>
      <c r="C114" s="17">
        <f>440.45+62.7+10.66+43.88</f>
        <v>557.68999999999994</v>
      </c>
      <c r="D114" s="13" t="s">
        <v>37</v>
      </c>
      <c r="E114" s="18"/>
      <c r="F114" s="18"/>
      <c r="G114" s="63"/>
    </row>
    <row r="115" spans="1:7" s="9" customFormat="1" ht="12">
      <c r="A115" s="11">
        <f t="shared" ref="A115:A116" si="9">A114+0.01</f>
        <v>12.02</v>
      </c>
      <c r="B115" s="12" t="s">
        <v>129</v>
      </c>
      <c r="C115" s="17">
        <f>484.33+10.66+62.7-34.77</f>
        <v>522.92000000000007</v>
      </c>
      <c r="D115" s="13" t="s">
        <v>37</v>
      </c>
      <c r="E115" s="18"/>
      <c r="F115" s="18"/>
      <c r="G115" s="63"/>
    </row>
    <row r="116" spans="1:7" s="9" customFormat="1" ht="12">
      <c r="A116" s="11">
        <f t="shared" si="9"/>
        <v>12.03</v>
      </c>
      <c r="B116" s="12" t="s">
        <v>130</v>
      </c>
      <c r="C116" s="17">
        <v>34.770000000000003</v>
      </c>
      <c r="D116" s="13" t="s">
        <v>37</v>
      </c>
      <c r="E116" s="18"/>
      <c r="F116" s="18"/>
      <c r="G116" s="63"/>
    </row>
    <row r="117" spans="1:7" s="9" customFormat="1" ht="12">
      <c r="A117" s="16"/>
      <c r="B117" s="20"/>
      <c r="C117" s="17"/>
      <c r="D117" s="13"/>
      <c r="E117" s="18"/>
      <c r="F117" s="18"/>
      <c r="G117" s="15"/>
    </row>
    <row r="118" spans="1:7" ht="12">
      <c r="A118" s="16">
        <v>13</v>
      </c>
      <c r="B118" s="20" t="s">
        <v>104</v>
      </c>
      <c r="C118" s="17"/>
      <c r="D118" s="13"/>
      <c r="E118" s="18"/>
      <c r="F118" s="18"/>
      <c r="G118" s="15"/>
    </row>
    <row r="119" spans="1:7" ht="12">
      <c r="A119" s="11">
        <f>A118+0.01</f>
        <v>13.01</v>
      </c>
      <c r="B119" s="12" t="s">
        <v>131</v>
      </c>
      <c r="C119" s="17">
        <v>1</v>
      </c>
      <c r="D119" s="13" t="s">
        <v>36</v>
      </c>
      <c r="E119" s="18"/>
      <c r="F119" s="18"/>
      <c r="G119" s="15"/>
    </row>
    <row r="120" spans="1:7" ht="12">
      <c r="A120" s="11">
        <f>A119+0.01</f>
        <v>13.02</v>
      </c>
      <c r="B120" s="12" t="s">
        <v>132</v>
      </c>
      <c r="C120" s="17">
        <v>1</v>
      </c>
      <c r="D120" s="13" t="s">
        <v>36</v>
      </c>
      <c r="E120" s="18"/>
      <c r="F120" s="18"/>
      <c r="G120" s="15"/>
    </row>
    <row r="121" spans="1:7" ht="12">
      <c r="A121" s="11">
        <f t="shared" ref="A121:A122" si="10">A120+0.01</f>
        <v>13.03</v>
      </c>
      <c r="B121" s="12" t="s">
        <v>133</v>
      </c>
      <c r="C121" s="17">
        <v>1</v>
      </c>
      <c r="D121" s="13" t="s">
        <v>36</v>
      </c>
      <c r="E121" s="18"/>
      <c r="F121" s="18"/>
      <c r="G121" s="15"/>
    </row>
    <row r="122" spans="1:7" ht="12">
      <c r="A122" s="11">
        <f t="shared" si="10"/>
        <v>13.04</v>
      </c>
      <c r="B122" s="12" t="s">
        <v>134</v>
      </c>
      <c r="C122" s="17">
        <v>1</v>
      </c>
      <c r="D122" s="13" t="s">
        <v>36</v>
      </c>
      <c r="E122" s="18"/>
      <c r="F122" s="18"/>
      <c r="G122" s="15"/>
    </row>
    <row r="123" spans="1:7" ht="15.95" customHeight="1">
      <c r="A123" s="21"/>
      <c r="B123" s="12"/>
      <c r="C123" s="76"/>
      <c r="D123" s="77"/>
      <c r="E123" s="78"/>
      <c r="F123" s="79"/>
      <c r="G123" s="15"/>
    </row>
    <row r="124" spans="1:7" ht="15.95" customHeight="1">
      <c r="A124" s="25"/>
      <c r="B124" s="26"/>
      <c r="C124" s="80" t="s">
        <v>15</v>
      </c>
      <c r="D124" s="81"/>
      <c r="E124" s="81"/>
      <c r="F124" s="82"/>
      <c r="G124" s="15"/>
    </row>
    <row r="125" spans="1:7" ht="15.95" customHeight="1">
      <c r="A125" s="25"/>
      <c r="B125" s="26"/>
      <c r="C125" s="65"/>
      <c r="D125" s="65"/>
      <c r="E125" s="65"/>
      <c r="F125" s="65"/>
      <c r="G125" s="66">
        <f>SUM(G9:G123)</f>
        <v>0</v>
      </c>
    </row>
    <row r="126" spans="1:7" ht="15.95" customHeight="1">
      <c r="A126" s="16">
        <v>14</v>
      </c>
      <c r="B126" s="67" t="s">
        <v>16</v>
      </c>
      <c r="C126" s="65"/>
      <c r="D126" s="65"/>
      <c r="E126" s="65"/>
      <c r="F126" s="65"/>
      <c r="G126" s="28"/>
    </row>
    <row r="127" spans="1:7" ht="15.95" customHeight="1">
      <c r="A127" s="11">
        <f>A126+0.1</f>
        <v>14.1</v>
      </c>
      <c r="B127" s="27" t="s">
        <v>17</v>
      </c>
      <c r="C127" s="17">
        <v>4.5</v>
      </c>
      <c r="D127" s="13" t="s">
        <v>18</v>
      </c>
      <c r="E127" s="18">
        <f>G125</f>
        <v>0</v>
      </c>
      <c r="F127" s="14">
        <f>C127*E127/100</f>
        <v>0</v>
      </c>
      <c r="G127" s="28"/>
    </row>
    <row r="128" spans="1:7" s="9" customFormat="1" ht="12">
      <c r="A128" s="11">
        <f t="shared" ref="A128:A133" si="11">A127+0.1</f>
        <v>14.2</v>
      </c>
      <c r="B128" s="27" t="s">
        <v>19</v>
      </c>
      <c r="C128" s="17">
        <v>2</v>
      </c>
      <c r="D128" s="13" t="s">
        <v>18</v>
      </c>
      <c r="E128" s="18">
        <f>G125</f>
        <v>0</v>
      </c>
      <c r="F128" s="14">
        <f t="shared" ref="F128:F134" si="12">C128*E128/100</f>
        <v>0</v>
      </c>
      <c r="G128" s="29"/>
    </row>
    <row r="129" spans="1:14" s="9" customFormat="1" ht="12">
      <c r="A129" s="11">
        <f t="shared" si="11"/>
        <v>14.299999999999999</v>
      </c>
      <c r="B129" s="27" t="s">
        <v>20</v>
      </c>
      <c r="C129" s="17">
        <v>2</v>
      </c>
      <c r="D129" s="13" t="s">
        <v>18</v>
      </c>
      <c r="E129" s="18">
        <f>G125</f>
        <v>0</v>
      </c>
      <c r="F129" s="14">
        <f t="shared" si="12"/>
        <v>0</v>
      </c>
      <c r="G129" s="29"/>
    </row>
    <row r="130" spans="1:14" s="9" customFormat="1" ht="12">
      <c r="A130" s="11">
        <v>14.4</v>
      </c>
      <c r="B130" s="27" t="s">
        <v>21</v>
      </c>
      <c r="C130" s="17">
        <v>1</v>
      </c>
      <c r="D130" s="13" t="s">
        <v>18</v>
      </c>
      <c r="E130" s="18">
        <f>G125</f>
        <v>0</v>
      </c>
      <c r="F130" s="14">
        <f t="shared" si="12"/>
        <v>0</v>
      </c>
      <c r="G130" s="29"/>
    </row>
    <row r="131" spans="1:14" s="9" customFormat="1" ht="12">
      <c r="A131" s="11">
        <v>14.5</v>
      </c>
      <c r="B131" s="27" t="s">
        <v>22</v>
      </c>
      <c r="C131" s="17">
        <v>10</v>
      </c>
      <c r="D131" s="13" t="s">
        <v>18</v>
      </c>
      <c r="E131" s="18">
        <f>G125</f>
        <v>0</v>
      </c>
      <c r="F131" s="14">
        <f t="shared" si="12"/>
        <v>0</v>
      </c>
      <c r="G131" s="29"/>
    </row>
    <row r="132" spans="1:14" s="9" customFormat="1" ht="12">
      <c r="A132" s="11">
        <v>14.6</v>
      </c>
      <c r="B132" s="27" t="s">
        <v>135</v>
      </c>
      <c r="C132" s="17">
        <v>3.5</v>
      </c>
      <c r="D132" s="13" t="s">
        <v>18</v>
      </c>
      <c r="E132" s="18">
        <f>G125</f>
        <v>0</v>
      </c>
      <c r="F132" s="14">
        <f t="shared" si="12"/>
        <v>0</v>
      </c>
      <c r="G132" s="29"/>
    </row>
    <row r="133" spans="1:14" s="9" customFormat="1" ht="12">
      <c r="A133" s="11">
        <f t="shared" si="11"/>
        <v>14.7</v>
      </c>
      <c r="B133" s="27" t="s">
        <v>136</v>
      </c>
      <c r="C133" s="17">
        <v>0.1</v>
      </c>
      <c r="D133" s="13" t="s">
        <v>18</v>
      </c>
      <c r="E133" s="18">
        <f>G125</f>
        <v>0</v>
      </c>
      <c r="F133" s="14">
        <f t="shared" si="12"/>
        <v>0</v>
      </c>
      <c r="G133" s="29"/>
    </row>
    <row r="134" spans="1:14" s="9" customFormat="1" ht="12">
      <c r="A134" s="11">
        <v>14.8</v>
      </c>
      <c r="B134" s="27" t="s">
        <v>137</v>
      </c>
      <c r="C134" s="17">
        <v>18</v>
      </c>
      <c r="D134" s="13" t="s">
        <v>18</v>
      </c>
      <c r="E134" s="18">
        <f>F131</f>
        <v>0</v>
      </c>
      <c r="F134" s="14">
        <f t="shared" si="12"/>
        <v>0</v>
      </c>
      <c r="G134" s="29"/>
    </row>
    <row r="135" spans="1:14" s="9" customFormat="1" ht="12">
      <c r="A135" s="68"/>
      <c r="B135" s="27"/>
      <c r="C135" s="80" t="s">
        <v>23</v>
      </c>
      <c r="D135" s="81"/>
      <c r="E135" s="81"/>
      <c r="F135" s="82"/>
      <c r="G135" s="29"/>
    </row>
    <row r="136" spans="1:14" s="9" customFormat="1" ht="12.75">
      <c r="A136" s="68"/>
      <c r="B136" s="27"/>
      <c r="C136" s="69"/>
      <c r="D136" s="70"/>
      <c r="E136" s="71"/>
      <c r="F136" s="71"/>
      <c r="G136" s="66">
        <f>SUM(F127:F134)</f>
        <v>0</v>
      </c>
    </row>
    <row r="137" spans="1:14" s="9" customFormat="1" ht="12">
      <c r="A137" s="13"/>
      <c r="B137" s="83" t="s">
        <v>24</v>
      </c>
      <c r="C137" s="83"/>
      <c r="D137" s="83"/>
      <c r="E137" s="83"/>
      <c r="F137" s="83"/>
      <c r="G137" s="72"/>
    </row>
    <row r="138" spans="1:14" s="33" customFormat="1" ht="15.95" customHeight="1">
      <c r="A138" s="73"/>
      <c r="B138" s="74"/>
      <c r="C138" s="74"/>
      <c r="D138" s="74"/>
      <c r="E138" s="74"/>
      <c r="F138" s="74"/>
      <c r="G138" s="66">
        <f>G125+G136</f>
        <v>0</v>
      </c>
      <c r="H138"/>
      <c r="I138"/>
      <c r="J138"/>
      <c r="K138"/>
      <c r="L138"/>
      <c r="M138"/>
      <c r="N138" s="32"/>
    </row>
    <row r="139" spans="1:14" s="33" customFormat="1" ht="15.95" customHeight="1">
      <c r="A139" s="30"/>
      <c r="B139" s="31"/>
      <c r="C139" s="31"/>
      <c r="D139" s="31"/>
      <c r="E139" s="31"/>
      <c r="F139" s="31"/>
      <c r="G139" s="34"/>
      <c r="H139"/>
      <c r="I139"/>
      <c r="J139"/>
      <c r="K139"/>
      <c r="L139"/>
      <c r="M139"/>
      <c r="N139" s="32"/>
    </row>
    <row r="140" spans="1:14" s="33" customFormat="1" ht="15.9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 s="32"/>
    </row>
    <row r="141" spans="1:14" s="33" customFormat="1" ht="15.95" customHeight="1">
      <c r="A141" s="35"/>
      <c r="B141" s="36" t="s">
        <v>25</v>
      </c>
      <c r="C141" s="36"/>
      <c r="D141" s="36"/>
      <c r="E141" s="36"/>
      <c r="F141" s="36"/>
      <c r="G141" s="37"/>
      <c r="H141"/>
      <c r="I141"/>
      <c r="J141"/>
      <c r="K141"/>
      <c r="L141"/>
      <c r="M141"/>
      <c r="N141" s="32"/>
    </row>
    <row r="142" spans="1:14" s="33" customFormat="1" ht="16.5" customHeight="1">
      <c r="A142" s="35"/>
      <c r="B142" s="38" t="s">
        <v>26</v>
      </c>
      <c r="C142" s="36"/>
      <c r="D142" s="36"/>
      <c r="E142" s="36"/>
      <c r="F142" s="36"/>
      <c r="G142" s="39"/>
      <c r="H142"/>
      <c r="I142"/>
      <c r="J142"/>
      <c r="K142"/>
      <c r="L142"/>
      <c r="M142"/>
      <c r="N142" s="32"/>
    </row>
    <row r="143" spans="1:14" s="9" customFormat="1" ht="15.75">
      <c r="A143" s="35"/>
      <c r="B143" s="39"/>
      <c r="C143" s="39"/>
      <c r="D143" s="39"/>
      <c r="E143" s="40"/>
      <c r="F143" s="40"/>
      <c r="G143" s="36"/>
    </row>
    <row r="144" spans="1:14" ht="15.95" customHeight="1">
      <c r="A144" s="41"/>
      <c r="B144" s="39"/>
      <c r="F144" s="40"/>
      <c r="G144" s="43"/>
      <c r="H144" s="44"/>
    </row>
    <row r="145" spans="1:8" ht="15.95" customHeight="1">
      <c r="A145" s="41"/>
      <c r="B145" s="45" t="s">
        <v>27</v>
      </c>
      <c r="C145" s="45"/>
      <c r="D145" s="84" t="s">
        <v>28</v>
      </c>
      <c r="E145" s="84"/>
      <c r="F145" s="84"/>
      <c r="G145" s="45"/>
      <c r="H145" s="44"/>
    </row>
    <row r="146" spans="1:8" ht="15.95" customHeight="1">
      <c r="A146" s="41"/>
      <c r="B146" s="45" t="s">
        <v>29</v>
      </c>
      <c r="C146" s="46"/>
      <c r="D146" s="46"/>
      <c r="E146" s="45" t="s">
        <v>30</v>
      </c>
      <c r="F146" s="46"/>
      <c r="G146" s="46"/>
      <c r="H146" s="44"/>
    </row>
    <row r="147" spans="1:8" ht="15.95" customHeight="1">
      <c r="H147" s="44"/>
    </row>
    <row r="148" spans="1:8" s="9" customFormat="1" ht="12"/>
    <row r="149" spans="1:8" s="9" customFormat="1" ht="12"/>
    <row r="150" spans="1:8" s="9" customFormat="1" ht="12"/>
    <row r="151" spans="1:8" s="9" customFormat="1" ht="12"/>
    <row r="152" spans="1:8" s="9" customFormat="1" ht="12"/>
    <row r="153" spans="1:8" s="9" customFormat="1" ht="12"/>
    <row r="154" spans="1:8" s="9" customFormat="1" ht="12"/>
    <row r="155" spans="1:8" s="9" customFormat="1" ht="12"/>
    <row r="156" spans="1:8" s="9" customFormat="1" ht="12"/>
    <row r="157" spans="1:8" s="9" customFormat="1" ht="12"/>
    <row r="158" spans="1:8" s="9" customFormat="1" ht="12"/>
    <row r="159" spans="1:8" s="9" customFormat="1" ht="12"/>
    <row r="160" spans="1:8" s="9" customFormat="1" ht="12"/>
    <row r="161" spans="1:256" s="9" customFormat="1" ht="12"/>
    <row r="162" spans="1:256" ht="12">
      <c r="C162"/>
      <c r="D162"/>
      <c r="E162"/>
      <c r="F162"/>
      <c r="G162"/>
    </row>
    <row r="163" spans="1:256" ht="12">
      <c r="C163"/>
      <c r="D163"/>
      <c r="E163"/>
      <c r="F163"/>
      <c r="G163"/>
    </row>
    <row r="164" spans="1:256" ht="12.75">
      <c r="A164" s="44"/>
      <c r="C164"/>
      <c r="D164"/>
      <c r="E164"/>
      <c r="F164"/>
      <c r="G164"/>
    </row>
    <row r="165" spans="1:256" ht="15">
      <c r="A165" s="30"/>
      <c r="B165" s="31"/>
      <c r="C165" s="48"/>
      <c r="D165" s="31"/>
      <c r="E165" s="31"/>
      <c r="F165" s="31"/>
      <c r="G165" s="34"/>
      <c r="H165" s="44"/>
    </row>
    <row r="166" spans="1:256" s="42" customFormat="1" ht="15">
      <c r="A166" s="30"/>
      <c r="B166" s="31"/>
      <c r="C166" s="48"/>
      <c r="D166" s="31"/>
      <c r="E166" s="31"/>
      <c r="F166" s="31"/>
      <c r="G166" s="34"/>
      <c r="H166" s="44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s="42" customFormat="1" ht="15">
      <c r="A167" s="30"/>
      <c r="B167" s="31"/>
      <c r="C167" s="48"/>
      <c r="D167" s="31"/>
      <c r="E167" s="31"/>
      <c r="F167" s="31"/>
      <c r="G167" s="34"/>
      <c r="H167" s="44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s="42" customFormat="1" ht="15.95" customHeight="1">
      <c r="A168"/>
      <c r="B168"/>
      <c r="G168" s="47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</row>
    <row r="169" spans="1:256" s="42" customFormat="1" ht="15.95" customHeight="1">
      <c r="A169"/>
      <c r="B169"/>
      <c r="G169" s="47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s="42" customFormat="1" ht="15.95" customHeight="1">
      <c r="A170"/>
      <c r="B170"/>
      <c r="G170" s="47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s="42" customFormat="1" ht="15.95" customHeight="1">
      <c r="A171"/>
      <c r="B171"/>
      <c r="G171" s="47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s="42" customFormat="1" ht="15.95" customHeight="1">
      <c r="A172"/>
      <c r="B172"/>
      <c r="G172" s="47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s="42" customFormat="1" ht="15.95" customHeight="1">
      <c r="A173"/>
      <c r="B173"/>
      <c r="G173" s="47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s="42" customFormat="1" ht="15.95" customHeight="1">
      <c r="A174"/>
      <c r="B174"/>
      <c r="G174" s="47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s="42" customFormat="1" ht="15.95" customHeight="1">
      <c r="A175"/>
      <c r="B175"/>
      <c r="G175" s="47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s="42" customFormat="1" ht="15.95" customHeight="1">
      <c r="A176"/>
      <c r="B176"/>
      <c r="G176" s="47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</row>
    <row r="177" spans="1:256" s="42" customFormat="1" ht="15.95" customHeight="1">
      <c r="A177"/>
      <c r="B177"/>
      <c r="G177" s="4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s="42" customFormat="1" ht="15.95" customHeight="1">
      <c r="A178"/>
      <c r="B178"/>
      <c r="G178" s="47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s="42" customFormat="1" ht="15.95" customHeight="1">
      <c r="A179"/>
      <c r="B179"/>
      <c r="G179" s="47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s="42" customFormat="1" ht="15.95" customHeight="1">
      <c r="A180"/>
      <c r="B180"/>
      <c r="G180" s="47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s="42" customFormat="1" ht="15.95" customHeight="1">
      <c r="A181"/>
      <c r="B181"/>
      <c r="G181" s="47"/>
      <c r="H181" s="49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s="42" customFormat="1" ht="15.95" customHeight="1">
      <c r="A182"/>
      <c r="B182"/>
      <c r="G182" s="47"/>
      <c r="H182" s="49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s="42" customFormat="1" ht="15.95" customHeight="1">
      <c r="A183"/>
      <c r="B183"/>
      <c r="G183" s="47"/>
      <c r="H183" s="49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s="42" customFormat="1" ht="15.95" customHeight="1">
      <c r="A184"/>
      <c r="B184"/>
      <c r="G184" s="47"/>
      <c r="H184" s="49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s="42" customFormat="1" ht="15.95" customHeight="1">
      <c r="A185"/>
      <c r="B185"/>
      <c r="G185" s="47"/>
      <c r="H185" s="49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s="42" customFormat="1" ht="15.95" customHeight="1">
      <c r="A186"/>
      <c r="B186"/>
      <c r="G186" s="47"/>
      <c r="H186" s="49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s="42" customFormat="1" ht="15.95" customHeight="1">
      <c r="A187"/>
      <c r="B187"/>
      <c r="G187" s="4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s="42" customFormat="1" ht="15.95" customHeight="1">
      <c r="A188"/>
      <c r="B188"/>
      <c r="G188" s="47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s="42" customFormat="1" ht="15.95" customHeight="1">
      <c r="A189"/>
      <c r="B189"/>
      <c r="G189" s="47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s="42" customFormat="1" ht="15.95" customHeight="1">
      <c r="A190"/>
      <c r="B190"/>
      <c r="G190" s="47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s="42" customFormat="1" ht="15.95" customHeight="1">
      <c r="A191"/>
      <c r="B191"/>
      <c r="G191" s="47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s="42" customFormat="1" ht="15.95" customHeight="1">
      <c r="A192"/>
      <c r="B192"/>
      <c r="G192" s="47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s="42" customFormat="1" ht="15.95" customHeight="1">
      <c r="A193"/>
      <c r="B193"/>
      <c r="G193" s="47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s="42" customFormat="1" ht="15.95" customHeight="1">
      <c r="A194"/>
      <c r="B194"/>
      <c r="G194" s="47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s="42" customFormat="1" ht="15.95" customHeight="1">
      <c r="A195"/>
      <c r="B195"/>
      <c r="G195" s="47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s="42" customFormat="1" ht="15.95" customHeight="1">
      <c r="A196"/>
      <c r="B196"/>
      <c r="G196" s="47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s="42" customFormat="1" ht="15.95" customHeight="1">
      <c r="A197"/>
      <c r="B197"/>
      <c r="G197" s="4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s="42" customFormat="1" ht="15.95" customHeight="1">
      <c r="A198"/>
      <c r="B198"/>
      <c r="G198" s="47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s="42" customFormat="1" ht="15.95" customHeight="1">
      <c r="A199"/>
      <c r="B199"/>
      <c r="G199" s="47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s="42" customFormat="1" ht="15.95" customHeight="1">
      <c r="A200"/>
      <c r="B200"/>
      <c r="G200" s="47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s="42" customFormat="1" ht="15.95" customHeight="1">
      <c r="A201"/>
      <c r="B201"/>
      <c r="G201" s="47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s="42" customFormat="1" ht="15.95" customHeight="1">
      <c r="A202"/>
      <c r="B202"/>
      <c r="G202" s="47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6" spans="1:256" ht="15.95" customHeight="1">
      <c r="I206" s="49"/>
    </row>
    <row r="207" spans="1:256" ht="15.95" customHeight="1">
      <c r="I207" s="49"/>
    </row>
    <row r="208" spans="1:256" ht="15.95" customHeight="1">
      <c r="I208" s="50"/>
    </row>
    <row r="209" spans="9:9" ht="15.95" customHeight="1">
      <c r="I209" s="49"/>
    </row>
  </sheetData>
  <mergeCells count="9">
    <mergeCell ref="C135:F135"/>
    <mergeCell ref="B137:F137"/>
    <mergeCell ref="D145:F145"/>
    <mergeCell ref="A1:G1"/>
    <mergeCell ref="A2:G2"/>
    <mergeCell ref="A3:G3"/>
    <mergeCell ref="A5:G5"/>
    <mergeCell ref="A6:G6"/>
    <mergeCell ref="C124:F124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CCLaPenda</vt:lpstr>
      <vt:lpstr>CCLaPenda!\G</vt:lpstr>
      <vt:lpstr>CCLaPenda!\I</vt:lpstr>
      <vt:lpstr>CCLaPenda!\M</vt:lpstr>
      <vt:lpstr>CCLaPenda!\P</vt:lpstr>
      <vt:lpstr>CCLaPenda!Títulos_a_imprimir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2025-04-28T13:58:53Z</cp:lastPrinted>
  <dcterms:created xsi:type="dcterms:W3CDTF">2023-11-27T16:11:12Z</dcterms:created>
  <dcterms:modified xsi:type="dcterms:W3CDTF">2025-06-12T17:33:07Z</dcterms:modified>
</cp:coreProperties>
</file>